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N:\Appui\MIV_LCSQA\CS &amp; GT\Propositions des CS\Résolutions-Guides-courriers_BQA\Guide Mesure BC par Aethalometre AE33 -\Révision 2025 version révisée (ID 2846636)-CS SIQA-GT AE33\"/>
    </mc:Choice>
  </mc:AlternateContent>
  <xr:revisionPtr revIDLastSave="0" documentId="8_{3F8A5406-083B-4C7B-83CC-ABBDD4C8A7D4}" xr6:coauthVersionLast="47" xr6:coauthVersionMax="47" xr10:uidLastSave="{00000000-0000-0000-0000-000000000000}"/>
  <bookViews>
    <workbookView xWindow="-120" yWindow="-120" windowWidth="38640" windowHeight="21120" activeTab="1" xr2:uid="{00000000-000D-0000-FFFF-FFFF00000000}"/>
  </bookViews>
  <sheets>
    <sheet name="INERIS 1st option" sheetId="1" r:id="rId1"/>
    <sheet name="INERIS 2nd optio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3" roundtripDataChecksum="Bfez3tpnmDSCZ0WSRDOGeFNidMPV+jbd6bgN3w5KKxw="/>
    </ext>
  </extLst>
</workbook>
</file>

<file path=xl/calcChain.xml><?xml version="1.0" encoding="utf-8"?>
<calcChain xmlns="http://schemas.openxmlformats.org/spreadsheetml/2006/main">
  <c r="G36" i="2" l="1"/>
  <c r="G35" i="2"/>
  <c r="G31" i="1"/>
  <c r="G32" i="1"/>
  <c r="A49" i="2"/>
  <c r="D46" i="2"/>
  <c r="D45" i="2"/>
  <c r="A40" i="2"/>
  <c r="A39" i="2"/>
  <c r="A38" i="2"/>
  <c r="A37" i="2"/>
  <c r="G40" i="2" s="1"/>
  <c r="A36" i="2"/>
  <c r="G37" i="2" s="1"/>
  <c r="A35" i="2"/>
  <c r="G38" i="2" s="1"/>
  <c r="A34" i="2"/>
  <c r="A33" i="2"/>
  <c r="A46" i="2" s="1"/>
  <c r="A32" i="2"/>
  <c r="A45" i="2" s="1"/>
  <c r="A31" i="2"/>
  <c r="G32" i="2" s="1"/>
  <c r="A30" i="2"/>
  <c r="A29" i="2"/>
  <c r="A28" i="2"/>
  <c r="A27" i="2"/>
  <c r="A26" i="2"/>
  <c r="A25" i="2"/>
  <c r="A24" i="2"/>
  <c r="G23" i="2"/>
  <c r="A23" i="2"/>
  <c r="G31" i="2" s="1"/>
  <c r="A15" i="2"/>
  <c r="A48" i="2" s="1"/>
  <c r="A14" i="2"/>
  <c r="G41" i="2" s="1"/>
  <c r="A13" i="2"/>
  <c r="A47" i="2" s="1"/>
  <c r="A12" i="2"/>
  <c r="G29" i="2" s="1"/>
  <c r="A11" i="2"/>
  <c r="G28" i="2" s="1"/>
  <c r="A10" i="2"/>
  <c r="G27" i="2" s="1"/>
  <c r="A9" i="2"/>
  <c r="G26" i="2" s="1"/>
  <c r="A8" i="2"/>
  <c r="G25" i="2" s="1"/>
  <c r="A7" i="2"/>
  <c r="G24" i="2" s="1"/>
  <c r="A6" i="2"/>
  <c r="A5" i="2"/>
  <c r="A44" i="1"/>
  <c r="A42" i="1"/>
  <c r="A36" i="1"/>
  <c r="A35" i="1"/>
  <c r="A34" i="1"/>
  <c r="A33" i="1"/>
  <c r="G36" i="1" s="1"/>
  <c r="A32" i="1"/>
  <c r="G33" i="1" s="1"/>
  <c r="A31" i="1"/>
  <c r="G34" i="1" s="1"/>
  <c r="G30" i="1"/>
  <c r="A30" i="1"/>
  <c r="A29" i="1"/>
  <c r="A28" i="1"/>
  <c r="A27" i="1"/>
  <c r="G28" i="1" s="1"/>
  <c r="A26" i="1"/>
  <c r="G25" i="1"/>
  <c r="A25" i="1"/>
  <c r="A24" i="1"/>
  <c r="A23" i="1"/>
  <c r="A22" i="1"/>
  <c r="A21" i="1"/>
  <c r="A20" i="1"/>
  <c r="G19" i="1"/>
  <c r="A19" i="1"/>
  <c r="G29" i="1" s="1"/>
  <c r="A15" i="1"/>
  <c r="A43" i="1" s="1"/>
  <c r="A14" i="1"/>
  <c r="G37" i="1" s="1"/>
  <c r="A13" i="1"/>
  <c r="A12" i="1"/>
  <c r="A11" i="1"/>
  <c r="G24" i="1" s="1"/>
  <c r="A10" i="1"/>
  <c r="G23" i="1" s="1"/>
  <c r="A9" i="1"/>
  <c r="G22" i="1" s="1"/>
  <c r="A8" i="1"/>
  <c r="G21" i="1" s="1"/>
  <c r="A7" i="1"/>
  <c r="G20" i="1" s="1"/>
  <c r="A6" i="1"/>
  <c r="A5" i="1"/>
  <c r="G33" i="2" l="1"/>
  <c r="G35" i="1"/>
  <c r="G39" i="2"/>
  <c r="G34" i="2"/>
  <c r="G30" i="2"/>
  <c r="G26" i="1"/>
  <c r="G27" i="1"/>
</calcChain>
</file>

<file path=xl/sharedStrings.xml><?xml version="1.0" encoding="utf-8"?>
<sst xmlns="http://schemas.openxmlformats.org/spreadsheetml/2006/main" count="406" uniqueCount="93">
  <si>
    <t xml:space="preserve">nom station : </t>
  </si>
  <si>
    <t>STATION</t>
  </si>
  <si>
    <t>Note : le nom des meures est donnée à titre indicatif, rien n'impose de suivre les choix proposés (au niveau national ces noms ne remontent pas).</t>
  </si>
  <si>
    <t>Mesures acquises dans la station d'acquisition</t>
  </si>
  <si>
    <t>Paramètre</t>
  </si>
  <si>
    <t>Code ISO</t>
  </si>
  <si>
    <t>Voie physique d'acquisition (RS232)</t>
  </si>
  <si>
    <t>Période d'acquisition</t>
  </si>
  <si>
    <t>Linéarisation (Coef A)</t>
  </si>
  <si>
    <t xml:space="preserve"> Unité après linéarisation</t>
  </si>
  <si>
    <t xml:space="preserve">Période d'agrégation </t>
  </si>
  <si>
    <t>Nombre de décimales</t>
  </si>
  <si>
    <t>Invalidation des données QH &lt; Seuil Bas
(dans l'onglet "Traitement serveur" - Seuil Bas SB)</t>
  </si>
  <si>
    <t>k6</t>
  </si>
  <si>
    <t>G9</t>
  </si>
  <si>
    <t>Voies technique 42</t>
  </si>
  <si>
    <t>10s</t>
  </si>
  <si>
    <t>1 (par défaut)</t>
  </si>
  <si>
    <t>-</t>
  </si>
  <si>
    <t>Quart horaire</t>
  </si>
  <si>
    <t>eBC370</t>
  </si>
  <si>
    <t>G1</t>
  </si>
  <si>
    <t>Voie principale 1</t>
  </si>
  <si>
    <t>µg/m3</t>
  </si>
  <si>
    <t>eBC470</t>
  </si>
  <si>
    <t>G2</t>
  </si>
  <si>
    <t>Voie principale 2</t>
  </si>
  <si>
    <t>eBC520</t>
  </si>
  <si>
    <t>G3</t>
  </si>
  <si>
    <t>Voie principale 3</t>
  </si>
  <si>
    <t>eBC590</t>
  </si>
  <si>
    <t>G4</t>
  </si>
  <si>
    <t>Voie principale 4</t>
  </si>
  <si>
    <t>eBC660</t>
  </si>
  <si>
    <t>G5</t>
  </si>
  <si>
    <t>Voie principale 5</t>
  </si>
  <si>
    <t>eBC880</t>
  </si>
  <si>
    <t>G6</t>
  </si>
  <si>
    <t>Voie principale 6</t>
  </si>
  <si>
    <t>eBC950</t>
  </si>
  <si>
    <t>G7</t>
  </si>
  <si>
    <t>Voie principale 7</t>
  </si>
  <si>
    <t>Mesure technique - débit</t>
  </si>
  <si>
    <t>Voie technique 23</t>
  </si>
  <si>
    <t>L/min</t>
  </si>
  <si>
    <t>Voie technique 24</t>
  </si>
  <si>
    <t>Voie technique 25</t>
  </si>
  <si>
    <t>Mesures virtuelles serveur</t>
  </si>
  <si>
    <t>Période d'agrégation de base</t>
  </si>
  <si>
    <t>Unité</t>
  </si>
  <si>
    <t>Formules</t>
  </si>
  <si>
    <t>Commentaire</t>
  </si>
  <si>
    <t>Mesure Technique</t>
  </si>
  <si>
    <t xml:space="preserve">Mesure intermédiaire aux calculs de Alpha et R2. </t>
  </si>
  <si>
    <t>Mesure intermédiaire aux calculs de Alpha et R2. Préconise de ne pas utiliser directement la fonction MOY() pour des raisons de comprtement si un des paramètres est invalide.</t>
  </si>
  <si>
    <t>BCwb</t>
  </si>
  <si>
    <t>G8</t>
  </si>
  <si>
    <t>%</t>
  </si>
  <si>
    <t>BB_CAL exprimé en %, ce qui impact les formules de eBCwb, eBCff .
BB_CAL invalidé sur conditions portants sur alpha et r2.</t>
  </si>
  <si>
    <t>eBCwb</t>
  </si>
  <si>
    <t>GA</t>
  </si>
  <si>
    <t>eBCff</t>
  </si>
  <si>
    <t>GB</t>
  </si>
  <si>
    <t>PMff</t>
  </si>
  <si>
    <t>ff</t>
  </si>
  <si>
    <t>PMwb</t>
  </si>
  <si>
    <t>wb</t>
  </si>
  <si>
    <t>10 ou le coefficient calculé</t>
  </si>
  <si>
    <t>invalidé sur conditions portants sur alpha et r2.</t>
  </si>
  <si>
    <t>Somme PMwb PMff</t>
  </si>
  <si>
    <t>pm</t>
  </si>
  <si>
    <t>Deb2_Deb1</t>
  </si>
  <si>
    <t xml:space="preserve">Lister les règles Adval à configurer : </t>
  </si>
  <si>
    <t>Variable à tester</t>
  </si>
  <si>
    <t>Seuil bas</t>
  </si>
  <si>
    <t>Seuil haut</t>
  </si>
  <si>
    <t>Groupe de mesure à invalider</t>
  </si>
  <si>
    <r>
      <rPr>
        <sz val="10"/>
        <color rgb="FF000000"/>
        <rFont val="Arial"/>
      </rPr>
      <t>eBC</t>
    </r>
    <r>
      <rPr>
        <sz val="10"/>
        <color rgb="FF000000"/>
        <rFont val="Symbol"/>
      </rPr>
      <t>l</t>
    </r>
  </si>
  <si>
    <r>
      <rPr>
        <sz val="10"/>
        <color rgb="FF000000"/>
        <rFont val="Arial"/>
      </rPr>
      <t>eBC</t>
    </r>
    <r>
      <rPr>
        <sz val="10"/>
        <color rgb="FF000000"/>
        <rFont val="Symbol"/>
      </rPr>
      <t>l</t>
    </r>
  </si>
  <si>
    <r>
      <rPr>
        <sz val="10"/>
        <color rgb="FF000000"/>
        <rFont val="Arial"/>
      </rPr>
      <t>eBC</t>
    </r>
    <r>
      <rPr>
        <sz val="10"/>
        <color rgb="FF000000"/>
        <rFont val="Symbol"/>
      </rPr>
      <t>l</t>
    </r>
  </si>
  <si>
    <t>mesure calculée en station</t>
  </si>
  <si>
    <t>Valid_alpha_r2</t>
  </si>
  <si>
    <t>BB_CAL exprimé en %, ce qui impact les formules de eBCwb, eBCff .
BB_CAL, invalidé par la mesure virtuelle station Valid_alpha_r2</t>
  </si>
  <si>
    <t>invalidé par la mesure virtuelle station Valid_alpha_r2</t>
  </si>
  <si>
    <r>
      <rPr>
        <sz val="10"/>
        <color rgb="FF000000"/>
        <rFont val="Arial"/>
      </rPr>
      <t>eBC</t>
    </r>
    <r>
      <rPr>
        <sz val="10"/>
        <color rgb="FF000000"/>
        <rFont val="Symbol"/>
      </rPr>
      <t>l</t>
    </r>
  </si>
  <si>
    <r>
      <rPr>
        <sz val="10"/>
        <color rgb="FF000000"/>
        <rFont val="Arial"/>
      </rPr>
      <t>eBC</t>
    </r>
    <r>
      <rPr>
        <sz val="10"/>
        <color rgb="FF000000"/>
        <rFont val="Symbol"/>
      </rPr>
      <t>l</t>
    </r>
  </si>
  <si>
    <r>
      <rPr>
        <sz val="10"/>
        <color rgb="FF000000"/>
        <rFont val="Arial"/>
      </rPr>
      <t>eBC</t>
    </r>
    <r>
      <rPr>
        <sz val="10"/>
        <color rgb="FF000000"/>
        <rFont val="Symbol"/>
      </rPr>
      <t>l</t>
    </r>
  </si>
  <si>
    <t>Mesure intermédiaire aux calculs de Alpha et R2. Préconise de ne pas utiliser directement la fonction MOY() pour des raisons de comportement si un des paramètres est invalide.</t>
  </si>
  <si>
    <t xml:space="preserve">mesure virtuelle station, toujours égale à 1 qui doit être invalidée par les régles adval en fonction des valeurs de alpha et R2 et servir ensuite de "critère de validation" dans le calcul des mesures virtuelles serveur. </t>
  </si>
  <si>
    <t>Pense bête : si ces formules sont définies via la eWks, il faut retirer les crochets appliqués par défaut.</t>
  </si>
  <si>
    <t>2 décimales dans le cas où cette mesures atteint des pics &gt; 100 µg/m3
ajout d'une formule "x BC6/BC6" dans le cas où le résultat est remplacé par 0 pour prise en compte du caractère valide ou invalide de BC6.</t>
  </si>
  <si>
    <t>(invalide si BB_CAL est invalide)
2 décimales dans le cas où cette mesures atteint des pics &gt; &gt; 100 µg/m3g/m3
ajout d'une formule "x BC6/BC6" dans le cas où le résultat est remplacé par 0 pour prise en compte du caractère valide ou invalide de BC6.</t>
  </si>
  <si>
    <t>(invalide si BB_CAL est invalide)
2 décimales dans le cas où cette mesures atteint des pics &gt; 100 µg/m3g/m3
ajout d'une formule "x BC6/BC6" dans le cas où le résultat est remplacé par 0 pour prise en compte du caractère valide ou invalide de BC6.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</si>
</sst>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scheme val="minor"/>
    </font>
    <font>
      <b/>
      <sz val="11"/>
      <color rgb="FF000000"/>
      <name val="Calibri"/>
    </font>
    <font>
      <sz val="10"/>
      <color rgb="FF000000"/>
      <name val="Arial"/>
    </font>
    <font>
      <i/>
      <sz val="10"/>
      <color rgb="FF000000"/>
      <name val="Arial"/>
    </font>
    <font>
      <sz val="11"/>
      <color rgb="FF000000"/>
      <name val="Calibri"/>
    </font>
    <font>
      <sz val="10"/>
      <color theme="1"/>
      <name val="Arial"/>
    </font>
    <font>
      <sz val="10"/>
      <name val="Arial"/>
    </font>
    <font>
      <b/>
      <sz val="10"/>
      <color rgb="FF000000"/>
      <name val="Arial"/>
    </font>
    <font>
      <sz val="10"/>
      <color rgb="FF000000"/>
      <name val="Symbol"/>
    </font>
    <font>
      <i/>
      <sz val="10"/>
      <color rgb="FF000000"/>
      <name val="Arial"/>
      <family val="2"/>
      <scheme val="minor"/>
    </font>
    <font>
      <i/>
      <sz val="8"/>
      <color rgb="FF000000"/>
      <name val="Arial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3CEFA"/>
        <bgColor rgb="FFB3CEFA"/>
      </patternFill>
    </fill>
    <fill>
      <patternFill patternType="solid">
        <fgColor rgb="FFFDE49A"/>
        <bgColor rgb="FFFDE49A"/>
      </patternFill>
    </fill>
    <fill>
      <patternFill patternType="solid">
        <fgColor theme="8"/>
        <bgColor theme="8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1" fillId="3" borderId="9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3" borderId="1" xfId="0" applyFont="1" applyFill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9" fillId="0" borderId="0" xfId="0" applyFont="1"/>
    <xf numFmtId="0" fontId="10" fillId="0" borderId="0" xfId="0" applyFont="1" applyAlignment="1">
      <alignment horizontal="left" vertical="center"/>
    </xf>
    <xf numFmtId="0" fontId="4" fillId="0" borderId="15" xfId="0" applyFont="1" applyBorder="1" applyAlignment="1">
      <alignment horizontal="center"/>
    </xf>
    <xf numFmtId="0" fontId="4" fillId="0" borderId="6" xfId="0" applyFont="1" applyBorder="1"/>
    <xf numFmtId="0" fontId="2" fillId="0" borderId="14" xfId="0" quotePrefix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/>
    <xf numFmtId="0" fontId="1" fillId="3" borderId="10" xfId="0" applyFont="1" applyFill="1" applyBorder="1" applyAlignment="1">
      <alignment horizontal="left" vertical="center" wrapText="1"/>
    </xf>
    <xf numFmtId="0" fontId="6" fillId="0" borderId="11" xfId="0" applyFont="1" applyBorder="1"/>
    <xf numFmtId="0" fontId="6" fillId="0" borderId="12" xfId="0" applyFont="1" applyBorder="1"/>
    <xf numFmtId="0" fontId="4" fillId="0" borderId="10" xfId="0" applyFont="1" applyBorder="1" applyAlignment="1">
      <alignment horizontal="left" vertical="center" wrapText="1"/>
    </xf>
    <xf numFmtId="0" fontId="4" fillId="5" borderId="10" xfId="0" applyFont="1" applyFill="1" applyBorder="1" applyAlignment="1">
      <alignment horizontal="left" vertical="center" wrapText="1"/>
    </xf>
    <xf numFmtId="0" fontId="6" fillId="5" borderId="11" xfId="0" applyFont="1" applyFill="1" applyBorder="1"/>
    <xf numFmtId="0" fontId="1" fillId="3" borderId="10" xfId="0" applyFont="1" applyFill="1" applyBorder="1" applyAlignment="1">
      <alignment horizontal="center" vertical="center" wrapText="1"/>
    </xf>
    <xf numFmtId="0" fontId="6" fillId="0" borderId="14" xfId="0" applyFont="1" applyBorder="1"/>
    <xf numFmtId="0" fontId="4" fillId="0" borderId="18" xfId="0" applyFont="1" applyBorder="1" applyAlignment="1">
      <alignment horizontal="left" vertical="center" wrapText="1"/>
    </xf>
    <xf numFmtId="0" fontId="6" fillId="0" borderId="19" xfId="0" applyFont="1" applyBorder="1"/>
    <xf numFmtId="0" fontId="6" fillId="0" borderId="2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1"/>
  <sheetViews>
    <sheetView topLeftCell="E30" zoomScale="130" zoomScaleNormal="130" workbookViewId="0">
      <selection activeCell="G32" sqref="G32:M32"/>
    </sheetView>
  </sheetViews>
  <sheetFormatPr baseColWidth="10" defaultColWidth="12.7109375" defaultRowHeight="15" customHeight="1" x14ac:dyDescent="0.2"/>
  <cols>
    <col min="1" max="1" width="24.42578125" customWidth="1"/>
    <col min="2" max="2" width="23.7109375" customWidth="1"/>
    <col min="3" max="3" width="11.28515625" customWidth="1"/>
    <col min="4" max="4" width="16.140625" customWidth="1"/>
    <col min="5" max="6" width="12.28515625" customWidth="1"/>
    <col min="7" max="7" width="11.140625" customWidth="1"/>
    <col min="8" max="8" width="12" customWidth="1"/>
    <col min="9" max="9" width="15.140625" customWidth="1"/>
    <col min="10" max="10" width="16.28515625" customWidth="1"/>
    <col min="11" max="11" width="6.28515625" customWidth="1"/>
    <col min="12" max="12" width="4.7109375" customWidth="1"/>
    <col min="13" max="13" width="9.42578125" customWidth="1"/>
    <col min="14" max="14" width="56" customWidth="1"/>
  </cols>
  <sheetData>
    <row r="1" spans="1:14" ht="15" customHeight="1" x14ac:dyDescent="0.2">
      <c r="A1" s="1" t="s">
        <v>0</v>
      </c>
      <c r="B1" s="2" t="s">
        <v>1</v>
      </c>
      <c r="C1" s="49" t="s">
        <v>89</v>
      </c>
      <c r="F1" s="3"/>
      <c r="M1" s="4"/>
    </row>
    <row r="2" spans="1:14" ht="6.6" customHeight="1" x14ac:dyDescent="0.2">
      <c r="A2" s="47"/>
      <c r="B2" s="42"/>
      <c r="C2" s="48"/>
      <c r="F2" s="3"/>
      <c r="M2" s="4"/>
    </row>
    <row r="3" spans="1:14" ht="15" customHeight="1" x14ac:dyDescent="0.2">
      <c r="A3" s="5" t="s">
        <v>2</v>
      </c>
      <c r="F3" s="3"/>
      <c r="M3" s="4"/>
    </row>
    <row r="4" spans="1:14" ht="42" customHeight="1" x14ac:dyDescent="0.2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8" t="s">
        <v>10</v>
      </c>
      <c r="I4" s="6" t="s">
        <v>11</v>
      </c>
      <c r="J4" s="9" t="s">
        <v>12</v>
      </c>
      <c r="L4" s="10"/>
      <c r="M4" s="10"/>
      <c r="N4" s="11"/>
    </row>
    <row r="5" spans="1:14" ht="15" customHeight="1" x14ac:dyDescent="0.25">
      <c r="A5" s="12" t="str">
        <f>"k6_"&amp;$B$1</f>
        <v>k6_STATION</v>
      </c>
      <c r="B5" s="13" t="s">
        <v>13</v>
      </c>
      <c r="C5" s="13" t="s">
        <v>14</v>
      </c>
      <c r="D5" s="13" t="s">
        <v>15</v>
      </c>
      <c r="E5" s="13" t="s">
        <v>16</v>
      </c>
      <c r="F5" s="14" t="s">
        <v>17</v>
      </c>
      <c r="G5" s="13" t="s">
        <v>18</v>
      </c>
      <c r="H5" s="15" t="s">
        <v>19</v>
      </c>
      <c r="I5" s="16">
        <v>4</v>
      </c>
      <c r="J5" s="17" t="s">
        <v>18</v>
      </c>
      <c r="N5" s="4"/>
    </row>
    <row r="6" spans="1:14" ht="15" customHeight="1" x14ac:dyDescent="0.25">
      <c r="A6" s="12" t="str">
        <f>"BC1_"&amp;$B$1</f>
        <v>BC1_STATION</v>
      </c>
      <c r="B6" s="13" t="s">
        <v>20</v>
      </c>
      <c r="C6" s="13" t="s">
        <v>21</v>
      </c>
      <c r="D6" s="13" t="s">
        <v>22</v>
      </c>
      <c r="E6" s="13" t="s">
        <v>16</v>
      </c>
      <c r="F6" s="14">
        <v>1E-3</v>
      </c>
      <c r="G6" s="13" t="s">
        <v>23</v>
      </c>
      <c r="H6" s="15" t="s">
        <v>19</v>
      </c>
      <c r="I6" s="16">
        <v>3</v>
      </c>
      <c r="J6" s="16">
        <v>-0.2</v>
      </c>
      <c r="N6" s="4"/>
    </row>
    <row r="7" spans="1:14" ht="15" customHeight="1" x14ac:dyDescent="0.25">
      <c r="A7" s="12" t="str">
        <f>"BC2_"&amp;$B$1</f>
        <v>BC2_STATION</v>
      </c>
      <c r="B7" s="13" t="s">
        <v>24</v>
      </c>
      <c r="C7" s="13" t="s">
        <v>25</v>
      </c>
      <c r="D7" s="13" t="s">
        <v>26</v>
      </c>
      <c r="E7" s="13" t="s">
        <v>16</v>
      </c>
      <c r="F7" s="14">
        <v>1E-3</v>
      </c>
      <c r="G7" s="13" t="s">
        <v>23</v>
      </c>
      <c r="H7" s="15" t="s">
        <v>19</v>
      </c>
      <c r="I7" s="16">
        <v>3</v>
      </c>
      <c r="J7" s="16">
        <v>-0.2</v>
      </c>
      <c r="N7" s="4"/>
    </row>
    <row r="8" spans="1:14" ht="15" customHeight="1" x14ac:dyDescent="0.25">
      <c r="A8" s="12" t="str">
        <f>"BC3_"&amp;$B$1</f>
        <v>BC3_STATION</v>
      </c>
      <c r="B8" s="13" t="s">
        <v>27</v>
      </c>
      <c r="C8" s="13" t="s">
        <v>28</v>
      </c>
      <c r="D8" s="13" t="s">
        <v>29</v>
      </c>
      <c r="E8" s="13" t="s">
        <v>16</v>
      </c>
      <c r="F8" s="14">
        <v>1E-3</v>
      </c>
      <c r="G8" s="13" t="s">
        <v>23</v>
      </c>
      <c r="H8" s="15" t="s">
        <v>19</v>
      </c>
      <c r="I8" s="16">
        <v>3</v>
      </c>
      <c r="J8" s="16">
        <v>-0.2</v>
      </c>
      <c r="N8" s="4"/>
    </row>
    <row r="9" spans="1:14" ht="15" customHeight="1" x14ac:dyDescent="0.25">
      <c r="A9" s="12" t="str">
        <f>"BC4_"&amp;$B$1</f>
        <v>BC4_STATION</v>
      </c>
      <c r="B9" s="13" t="s">
        <v>30</v>
      </c>
      <c r="C9" s="13" t="s">
        <v>31</v>
      </c>
      <c r="D9" s="13" t="s">
        <v>32</v>
      </c>
      <c r="E9" s="13" t="s">
        <v>16</v>
      </c>
      <c r="F9" s="14">
        <v>1E-3</v>
      </c>
      <c r="G9" s="13" t="s">
        <v>23</v>
      </c>
      <c r="H9" s="15" t="s">
        <v>19</v>
      </c>
      <c r="I9" s="16">
        <v>3</v>
      </c>
      <c r="J9" s="16">
        <v>-0.2</v>
      </c>
      <c r="N9" s="4"/>
    </row>
    <row r="10" spans="1:14" ht="15" customHeight="1" x14ac:dyDescent="0.25">
      <c r="A10" s="12" t="str">
        <f>"BC5_"&amp;$B$1</f>
        <v>BC5_STATION</v>
      </c>
      <c r="B10" s="13" t="s">
        <v>33</v>
      </c>
      <c r="C10" s="13" t="s">
        <v>34</v>
      </c>
      <c r="D10" s="13" t="s">
        <v>35</v>
      </c>
      <c r="E10" s="13" t="s">
        <v>16</v>
      </c>
      <c r="F10" s="14">
        <v>1E-3</v>
      </c>
      <c r="G10" s="13" t="s">
        <v>23</v>
      </c>
      <c r="H10" s="15" t="s">
        <v>19</v>
      </c>
      <c r="I10" s="16">
        <v>3</v>
      </c>
      <c r="J10" s="16">
        <v>-0.2</v>
      </c>
      <c r="N10" s="4"/>
    </row>
    <row r="11" spans="1:14" ht="15" customHeight="1" x14ac:dyDescent="0.25">
      <c r="A11" s="18" t="str">
        <f>"BC6_"&amp;$B$1</f>
        <v>BC6_STATION</v>
      </c>
      <c r="B11" s="19" t="s">
        <v>36</v>
      </c>
      <c r="C11" s="19" t="s">
        <v>37</v>
      </c>
      <c r="D11" s="19" t="s">
        <v>38</v>
      </c>
      <c r="E11" s="19" t="s">
        <v>16</v>
      </c>
      <c r="F11" s="20">
        <v>1E-3</v>
      </c>
      <c r="G11" s="19" t="s">
        <v>23</v>
      </c>
      <c r="H11" s="15" t="s">
        <v>19</v>
      </c>
      <c r="I11" s="16">
        <v>3</v>
      </c>
      <c r="J11" s="16">
        <v>-0.2</v>
      </c>
      <c r="N11" s="4"/>
    </row>
    <row r="12" spans="1:14" ht="15" customHeight="1" x14ac:dyDescent="0.25">
      <c r="A12" s="17" t="str">
        <f>"BC7_"&amp;$B$1</f>
        <v>BC7_STATION</v>
      </c>
      <c r="B12" s="17" t="s">
        <v>39</v>
      </c>
      <c r="C12" s="17" t="s">
        <v>40</v>
      </c>
      <c r="D12" s="17" t="s">
        <v>41</v>
      </c>
      <c r="E12" s="17" t="s">
        <v>16</v>
      </c>
      <c r="F12" s="21">
        <v>1E-3</v>
      </c>
      <c r="G12" s="17" t="s">
        <v>23</v>
      </c>
      <c r="H12" s="15" t="s">
        <v>19</v>
      </c>
      <c r="I12" s="16">
        <v>3</v>
      </c>
      <c r="J12" s="16">
        <v>-0.2</v>
      </c>
      <c r="N12" s="4"/>
    </row>
    <row r="13" spans="1:14" ht="15" customHeight="1" x14ac:dyDescent="0.25">
      <c r="A13" s="17" t="str">
        <f>"Deb1_"&amp;$B$1</f>
        <v>Deb1_STATION</v>
      </c>
      <c r="B13" s="17" t="s">
        <v>42</v>
      </c>
      <c r="C13" s="17" t="s">
        <v>18</v>
      </c>
      <c r="D13" s="17" t="s">
        <v>43</v>
      </c>
      <c r="E13" s="17" t="s">
        <v>16</v>
      </c>
      <c r="F13" s="21">
        <v>1E-3</v>
      </c>
      <c r="G13" s="17" t="s">
        <v>44</v>
      </c>
      <c r="H13" s="15" t="s">
        <v>19</v>
      </c>
      <c r="I13" s="17" t="s">
        <v>18</v>
      </c>
      <c r="J13" s="17" t="s">
        <v>18</v>
      </c>
      <c r="N13" s="4"/>
    </row>
    <row r="14" spans="1:14" ht="15" customHeight="1" x14ac:dyDescent="0.25">
      <c r="A14" s="17" t="str">
        <f>"Deb2_"&amp;$B$1</f>
        <v>Deb2_STATION</v>
      </c>
      <c r="B14" s="17" t="s">
        <v>42</v>
      </c>
      <c r="C14" s="17" t="s">
        <v>18</v>
      </c>
      <c r="D14" s="17" t="s">
        <v>45</v>
      </c>
      <c r="E14" s="17" t="s">
        <v>16</v>
      </c>
      <c r="F14" s="21">
        <v>1E-3</v>
      </c>
      <c r="G14" s="17" t="s">
        <v>44</v>
      </c>
      <c r="H14" s="15" t="s">
        <v>19</v>
      </c>
      <c r="I14" s="17" t="s">
        <v>18</v>
      </c>
      <c r="J14" s="17" t="s">
        <v>18</v>
      </c>
      <c r="N14" s="4"/>
    </row>
    <row r="15" spans="1:14" ht="15" customHeight="1" x14ac:dyDescent="0.25">
      <c r="A15" s="17" t="str">
        <f>"Deb_"&amp;$B$1</f>
        <v>Deb_STATION</v>
      </c>
      <c r="B15" s="17" t="s">
        <v>42</v>
      </c>
      <c r="C15" s="17" t="s">
        <v>18</v>
      </c>
      <c r="D15" s="17" t="s">
        <v>46</v>
      </c>
      <c r="E15" s="17" t="s">
        <v>16</v>
      </c>
      <c r="F15" s="21">
        <v>1E-3</v>
      </c>
      <c r="G15" s="17" t="s">
        <v>44</v>
      </c>
      <c r="H15" s="15" t="s">
        <v>19</v>
      </c>
      <c r="I15" s="17" t="s">
        <v>18</v>
      </c>
      <c r="J15" s="17" t="s">
        <v>18</v>
      </c>
      <c r="N15" s="4"/>
    </row>
    <row r="16" spans="1:14" ht="15" customHeight="1" x14ac:dyDescent="0.25">
      <c r="A16" s="22"/>
      <c r="B16" s="23"/>
      <c r="C16" s="22"/>
      <c r="D16" s="24"/>
      <c r="E16" s="22"/>
      <c r="F16" s="25"/>
      <c r="G16" s="24"/>
      <c r="H16" s="22"/>
      <c r="I16" s="22"/>
      <c r="M16" s="4"/>
    </row>
    <row r="17" spans="1:14" ht="15" customHeight="1" x14ac:dyDescent="0.25">
      <c r="A17" s="22"/>
      <c r="B17" s="26"/>
      <c r="C17" s="26"/>
      <c r="D17" s="26"/>
      <c r="E17" s="26"/>
      <c r="F17" s="25"/>
      <c r="G17" s="26"/>
      <c r="H17" s="26"/>
      <c r="M17" s="4"/>
    </row>
    <row r="18" spans="1:14" ht="49.5" customHeight="1" x14ac:dyDescent="0.2">
      <c r="A18" s="6" t="s">
        <v>47</v>
      </c>
      <c r="B18" s="6" t="s">
        <v>4</v>
      </c>
      <c r="C18" s="6" t="s">
        <v>5</v>
      </c>
      <c r="D18" s="27" t="s">
        <v>48</v>
      </c>
      <c r="E18" s="6" t="s">
        <v>49</v>
      </c>
      <c r="F18" s="7" t="s">
        <v>11</v>
      </c>
      <c r="G18" s="61" t="s">
        <v>50</v>
      </c>
      <c r="H18" s="62"/>
      <c r="I18" s="62"/>
      <c r="J18" s="62"/>
      <c r="K18" s="62"/>
      <c r="L18" s="62"/>
      <c r="M18" s="63"/>
      <c r="N18" s="28" t="s">
        <v>51</v>
      </c>
    </row>
    <row r="19" spans="1:14" ht="15" customHeight="1" x14ac:dyDescent="0.2">
      <c r="A19" s="29" t="str">
        <f>"LnBC1_"&amp;$B$1</f>
        <v>LnBC1_STATION</v>
      </c>
      <c r="B19" s="30" t="s">
        <v>52</v>
      </c>
      <c r="C19" s="29" t="s">
        <v>18</v>
      </c>
      <c r="D19" s="31" t="s">
        <v>19</v>
      </c>
      <c r="E19" s="29" t="s">
        <v>18</v>
      </c>
      <c r="F19" s="32">
        <v>6</v>
      </c>
      <c r="G19" s="64" t="str">
        <f>"if((below(["&amp;A6&amp;"], 0)),1/0,(Ln(0.00001847*["&amp;A6&amp;"])))"</f>
        <v>if((below([BC1_STATION], 0)),1/0,(Ln(0.00001847*[BC1_STATION])))</v>
      </c>
      <c r="H19" s="62"/>
      <c r="I19" s="62"/>
      <c r="J19" s="62"/>
      <c r="K19" s="62"/>
      <c r="L19" s="62"/>
      <c r="M19" s="62"/>
      <c r="N19" s="33" t="s">
        <v>53</v>
      </c>
    </row>
    <row r="20" spans="1:14" ht="15" customHeight="1" x14ac:dyDescent="0.2">
      <c r="A20" s="29" t="str">
        <f>"LnBC2_"&amp;$B$1</f>
        <v>LnBC2_STATION</v>
      </c>
      <c r="B20" s="30" t="s">
        <v>52</v>
      </c>
      <c r="C20" s="29" t="s">
        <v>18</v>
      </c>
      <c r="D20" s="31" t="s">
        <v>19</v>
      </c>
      <c r="E20" s="29" t="s">
        <v>18</v>
      </c>
      <c r="F20" s="32">
        <v>6</v>
      </c>
      <c r="G20" s="64" t="str">
        <f>"if((below(["&amp;A7&amp;"], 0)),1/0,(Ln(0.00001454*["&amp;A7&amp;"])))"</f>
        <v>if((below([BC2_STATION], 0)),1/0,(Ln(0.00001454*[BC2_STATION])))</v>
      </c>
      <c r="H20" s="62"/>
      <c r="I20" s="62"/>
      <c r="J20" s="62"/>
      <c r="K20" s="62"/>
      <c r="L20" s="62"/>
      <c r="M20" s="62"/>
      <c r="N20" s="33" t="s">
        <v>53</v>
      </c>
    </row>
    <row r="21" spans="1:14" ht="15" customHeight="1" x14ac:dyDescent="0.2">
      <c r="A21" s="29" t="str">
        <f>"LnBC3_"&amp;$B$1</f>
        <v>LnBC3_STATION</v>
      </c>
      <c r="B21" s="30" t="s">
        <v>52</v>
      </c>
      <c r="C21" s="29" t="s">
        <v>18</v>
      </c>
      <c r="D21" s="31" t="s">
        <v>19</v>
      </c>
      <c r="E21" s="29" t="s">
        <v>18</v>
      </c>
      <c r="F21" s="32">
        <v>6</v>
      </c>
      <c r="G21" s="64" t="str">
        <f>"if((below(["&amp;A8&amp;"], 0)),1/0,(Ln(0.00001314*["&amp;A8&amp;"])))"</f>
        <v>if((below([BC3_STATION], 0)),1/0,(Ln(0.00001314*[BC3_STATION])))</v>
      </c>
      <c r="H21" s="62"/>
      <c r="I21" s="62"/>
      <c r="J21" s="62"/>
      <c r="K21" s="62"/>
      <c r="L21" s="62"/>
      <c r="M21" s="62"/>
      <c r="N21" s="33" t="s">
        <v>53</v>
      </c>
    </row>
    <row r="22" spans="1:14" ht="15" customHeight="1" x14ac:dyDescent="0.2">
      <c r="A22" s="29" t="str">
        <f>"LnBC4_"&amp;$B$1</f>
        <v>LnBC4_STATION</v>
      </c>
      <c r="B22" s="30" t="s">
        <v>52</v>
      </c>
      <c r="C22" s="29" t="s">
        <v>18</v>
      </c>
      <c r="D22" s="31" t="s">
        <v>19</v>
      </c>
      <c r="E22" s="29" t="s">
        <v>18</v>
      </c>
      <c r="F22" s="32">
        <v>6</v>
      </c>
      <c r="G22" s="64" t="str">
        <f>"if((below(["&amp;A9&amp;"], 0)),1/0,(Ln(0.00001158*["&amp;A9&amp;"])))"</f>
        <v>if((below([BC4_STATION], 0)),1/0,(Ln(0.00001158*[BC4_STATION])))</v>
      </c>
      <c r="H22" s="62"/>
      <c r="I22" s="62"/>
      <c r="J22" s="62"/>
      <c r="K22" s="62"/>
      <c r="L22" s="62"/>
      <c r="M22" s="62"/>
      <c r="N22" s="33" t="s">
        <v>53</v>
      </c>
    </row>
    <row r="23" spans="1:14" ht="15" customHeight="1" x14ac:dyDescent="0.2">
      <c r="A23" s="29" t="str">
        <f>"LnBC5_"&amp;$B$1</f>
        <v>LnBC5_STATION</v>
      </c>
      <c r="B23" s="30" t="s">
        <v>52</v>
      </c>
      <c r="C23" s="29" t="s">
        <v>18</v>
      </c>
      <c r="D23" s="31" t="s">
        <v>19</v>
      </c>
      <c r="E23" s="29" t="s">
        <v>18</v>
      </c>
      <c r="F23" s="32">
        <v>6</v>
      </c>
      <c r="G23" s="64" t="str">
        <f>"if((below(["&amp;A10&amp;"], 0)),1/0,(Ln(0.00001035*["&amp;A10&amp;"])))"</f>
        <v>if((below([BC5_STATION], 0)),1/0,(Ln(0.00001035*[BC5_STATION])))</v>
      </c>
      <c r="H23" s="62"/>
      <c r="I23" s="62"/>
      <c r="J23" s="62"/>
      <c r="K23" s="62"/>
      <c r="L23" s="62"/>
      <c r="M23" s="62"/>
      <c r="N23" s="33" t="s">
        <v>53</v>
      </c>
    </row>
    <row r="24" spans="1:14" ht="15" customHeight="1" x14ac:dyDescent="0.2">
      <c r="A24" s="29" t="str">
        <f>"LnBC6_"&amp;$B$1</f>
        <v>LnBC6_STATION</v>
      </c>
      <c r="B24" s="30" t="s">
        <v>52</v>
      </c>
      <c r="C24" s="29" t="s">
        <v>18</v>
      </c>
      <c r="D24" s="31" t="s">
        <v>19</v>
      </c>
      <c r="E24" s="29" t="s">
        <v>18</v>
      </c>
      <c r="F24" s="32">
        <v>6</v>
      </c>
      <c r="G24" s="64" t="str">
        <f>"if((below(["&amp;A11&amp;"], 0)),1/0,(Ln(0.00000777*["&amp;A11&amp;"])))"</f>
        <v>if((below([BC6_STATION], 0)),1/0,(Ln(0.00000777*[BC6_STATION])))</v>
      </c>
      <c r="H24" s="62"/>
      <c r="I24" s="62"/>
      <c r="J24" s="62"/>
      <c r="K24" s="62"/>
      <c r="L24" s="62"/>
      <c r="M24" s="62"/>
      <c r="N24" s="33" t="s">
        <v>53</v>
      </c>
    </row>
    <row r="25" spans="1:14" ht="15" customHeight="1" x14ac:dyDescent="0.2">
      <c r="A25" s="29" t="str">
        <f>"LnBC7_"&amp;$B$1</f>
        <v>LnBC7_STATION</v>
      </c>
      <c r="B25" s="30" t="s">
        <v>52</v>
      </c>
      <c r="C25" s="29" t="s">
        <v>18</v>
      </c>
      <c r="D25" s="31" t="s">
        <v>19</v>
      </c>
      <c r="E25" s="29" t="s">
        <v>18</v>
      </c>
      <c r="F25" s="32">
        <v>6</v>
      </c>
      <c r="G25" s="64" t="str">
        <f>"if((below(["&amp;A12&amp;"], 0)),1/0,(Ln(0.00000719*["&amp;A12&amp;"])))"</f>
        <v>if((below([BC7_STATION], 0)),1/0,(Ln(0.00000719*[BC7_STATION])))</v>
      </c>
      <c r="H25" s="62"/>
      <c r="I25" s="62"/>
      <c r="J25" s="62"/>
      <c r="K25" s="62"/>
      <c r="L25" s="62"/>
      <c r="M25" s="62"/>
      <c r="N25" s="33" t="s">
        <v>53</v>
      </c>
    </row>
    <row r="26" spans="1:14" ht="66.75" customHeight="1" x14ac:dyDescent="0.2">
      <c r="A26" s="29" t="str">
        <f>"MoyLn_"&amp;$B$1</f>
        <v>MoyLn_STATION</v>
      </c>
      <c r="B26" s="30" t="s">
        <v>52</v>
      </c>
      <c r="C26" s="29" t="s">
        <v>18</v>
      </c>
      <c r="D26" s="31" t="s">
        <v>19</v>
      </c>
      <c r="E26" s="29" t="s">
        <v>18</v>
      </c>
      <c r="F26" s="32">
        <v>6</v>
      </c>
      <c r="G26" s="64" t="str">
        <f>"(["&amp;A19&amp;"]+["&amp;A20&amp;"]+["&amp;A21&amp;"]+["&amp;A22&amp;"]+["&amp;A23&amp;"]+["&amp;A24&amp;"]+["&amp;A25&amp;"])/7"</f>
        <v>([LnBC1_STATION]+[LnBC2_STATION]+[LnBC3_STATION]+[LnBC4_STATION]+[LnBC5_STATION]+[LnBC6_STATION]+[LnBC7_STATION])/7</v>
      </c>
      <c r="H26" s="62"/>
      <c r="I26" s="62"/>
      <c r="J26" s="62"/>
      <c r="K26" s="62"/>
      <c r="L26" s="62"/>
      <c r="M26" s="62"/>
      <c r="N26" s="34" t="s">
        <v>87</v>
      </c>
    </row>
    <row r="27" spans="1:14" ht="90" customHeight="1" x14ac:dyDescent="0.2">
      <c r="A27" s="29" t="str">
        <f>"COV(X,Y)_"&amp;$B$1</f>
        <v>COV(X,Y)_STATION</v>
      </c>
      <c r="B27" s="30" t="s">
        <v>52</v>
      </c>
      <c r="C27" s="29" t="s">
        <v>18</v>
      </c>
      <c r="D27" s="31" t="s">
        <v>19</v>
      </c>
      <c r="E27" s="29" t="s">
        <v>18</v>
      </c>
      <c r="F27" s="32">
        <v>6</v>
      </c>
      <c r="G27" s="64" t="str">
        <f>CONCATENATE("(([",A19,"]-[",A26,"])*(-0.490613)+([",A20,"]-[",A26,"])*(-0.251383)+([",A21,"]-[",A26,"])*(-0.150287)+([",A22,"]-[",A26,"])*(-0.023993)+([",A23,"]-","[",A26,"])*(0.088124)+([",A24,"]-[",A26,"])*(0.375806)+([",A25,"]-[",A26,"])*(0.452346))/7")</f>
        <v>(([LnBC1_STATION]-[MoyLn_STATION])*(-0.490613)+([LnBC2_STATION]-[MoyLn_STATION])*(-0.251383)+([LnBC3_STATION]-[MoyLn_STATION])*(-0.150287)+([LnBC4_STATION]-[MoyLn_STATION])*(-0.023993)+([LnBC5_STATION]-[MoyLn_STATION])*(0.088124)+([LnBC6_STATION]-[MoyLn_STATION])*(0.375806)+([LnBC7_STATION]-[MoyLn_STATION])*(0.452346))/7</v>
      </c>
      <c r="H27" s="62"/>
      <c r="I27" s="62"/>
      <c r="J27" s="62"/>
      <c r="K27" s="62"/>
      <c r="L27" s="62"/>
      <c r="M27" s="62"/>
      <c r="N27" s="33" t="s">
        <v>53</v>
      </c>
    </row>
    <row r="28" spans="1:14" ht="15" customHeight="1" x14ac:dyDescent="0.2">
      <c r="A28" s="29" t="str">
        <f>"Alpha_"&amp;$B$1</f>
        <v>Alpha_STATION</v>
      </c>
      <c r="B28" s="30" t="s">
        <v>52</v>
      </c>
      <c r="C28" s="29" t="s">
        <v>18</v>
      </c>
      <c r="D28" s="31" t="s">
        <v>19</v>
      </c>
      <c r="E28" s="29" t="s">
        <v>18</v>
      </c>
      <c r="F28" s="32">
        <v>3</v>
      </c>
      <c r="G28" s="64" t="str">
        <f>"-["&amp;A27&amp;"]/0.0972384831"</f>
        <v>-[COV(X,Y)_STATION]/0.0972384831</v>
      </c>
      <c r="H28" s="62"/>
      <c r="I28" s="62"/>
      <c r="J28" s="62"/>
      <c r="K28" s="62"/>
      <c r="L28" s="62"/>
      <c r="M28" s="62"/>
      <c r="N28" s="33"/>
    </row>
    <row r="29" spans="1:14" ht="87" customHeight="1" x14ac:dyDescent="0.2">
      <c r="A29" s="29" t="str">
        <f>"R2_"&amp;$B$1</f>
        <v>R2_STATION</v>
      </c>
      <c r="B29" s="30" t="s">
        <v>52</v>
      </c>
      <c r="C29" s="29" t="s">
        <v>18</v>
      </c>
      <c r="D29" s="31" t="s">
        <v>19</v>
      </c>
      <c r="E29" s="29" t="s">
        <v>18</v>
      </c>
      <c r="F29" s="32">
        <v>3</v>
      </c>
      <c r="G29" s="64" t="str">
        <f>"((["&amp;A27&amp;"]^2)/(0.0972384831*((["&amp;A19&amp;"]-["&amp;A26&amp;"])^2+(["&amp;A20&amp;"]-["&amp;A26&amp;"])^2+(["&amp;A21&amp;"]-["&amp;A26&amp;"])^2+(["&amp;A22&amp;"]-["&amp;A26&amp;"])^2+(["&amp;A23&amp;"]-["&amp;A26&amp;"])^2+(["&amp;A24&amp;"]-["&amp;A26&amp;"])^2+(["&amp;A25&amp;"]-["&amp;A26&amp;"])^2)/7))"</f>
        <v>(([COV(X,Y)_STATION]^2)/(0.0972384831*(([LnBC1_STATION]-[MoyLn_STATION])^2+([LnBC2_STATION]-[MoyLn_STATION])^2+([LnBC3_STATION]-[MoyLn_STATION])^2+([LnBC4_STATION]-[MoyLn_STATION])^2+([LnBC5_STATION]-[MoyLn_STATION])^2+([LnBC6_STATION]-[MoyLn_STATION])^2+([LnBC7_STATION]-[MoyLn_STATION])^2)/7))</v>
      </c>
      <c r="H29" s="62"/>
      <c r="I29" s="62"/>
      <c r="J29" s="62"/>
      <c r="K29" s="62"/>
      <c r="L29" s="62"/>
      <c r="M29" s="62"/>
      <c r="N29" s="33"/>
    </row>
    <row r="30" spans="1:14" ht="52.5" customHeight="1" x14ac:dyDescent="0.2">
      <c r="A30" s="29" t="str">
        <f>"BB_Cal_"&amp;$B$1</f>
        <v>BB_Cal_STATION</v>
      </c>
      <c r="B30" s="30" t="s">
        <v>55</v>
      </c>
      <c r="C30" s="29" t="s">
        <v>56</v>
      </c>
      <c r="D30" s="31" t="s">
        <v>19</v>
      </c>
      <c r="E30" s="21" t="s">
        <v>57</v>
      </c>
      <c r="F30" s="32">
        <v>3</v>
      </c>
      <c r="G30" s="64" t="str">
        <f>"if(or(below(["&amp;A29&amp;"], 0.9), or (below(["&amp;A28&amp;"], 0.75), above(["&amp;A28&amp;"], 3))), 1/0,((0.97964*["&amp;A7&amp;"]/["&amp;A12&amp;"])-0.979167)*100)"</f>
        <v>if(or(below([R2_STATION], 0.9), or (below([Alpha_STATION], 0.75), above([Alpha_STATION], 3))), 1/0,((0.97964*[BC2_STATION]/[BC7_STATION])-0.979167)*100)</v>
      </c>
      <c r="H30" s="62"/>
      <c r="I30" s="62"/>
      <c r="J30" s="62"/>
      <c r="K30" s="62"/>
      <c r="L30" s="62"/>
      <c r="M30" s="63"/>
      <c r="N30" s="34" t="s">
        <v>58</v>
      </c>
    </row>
    <row r="31" spans="1:14" ht="78" customHeight="1" x14ac:dyDescent="0.2">
      <c r="A31" s="29" t="str">
        <f>"eBCwb_"&amp;$B$1</f>
        <v>eBCwb_STATION</v>
      </c>
      <c r="B31" s="14" t="s">
        <v>59</v>
      </c>
      <c r="C31" s="14" t="s">
        <v>60</v>
      </c>
      <c r="D31" s="31" t="s">
        <v>19</v>
      </c>
      <c r="E31" s="21" t="s">
        <v>23</v>
      </c>
      <c r="F31" s="53">
        <v>2</v>
      </c>
      <c r="G31" s="65" t="str">
        <f>" if(below(["&amp;A30&amp;"],0),(0*["&amp;A11&amp;"]/["&amp;A11&amp;"]),if(below(100,["&amp;A30&amp;"]),["&amp;A11&amp;"],(["&amp;A30&amp;"]/100*["&amp;A11&amp;"])))"</f>
        <v xml:space="preserve"> if(below([BB_Cal_STATION],0),(0*[BC6_STATION]/[BC6_STATION]),if(below(100,[BB_Cal_STATION]),[BC6_STATION],([BB_Cal_STATION]/100*[BC6_STATION])))</v>
      </c>
      <c r="H31" s="66"/>
      <c r="I31" s="66"/>
      <c r="J31" s="66"/>
      <c r="K31" s="66"/>
      <c r="L31" s="66"/>
      <c r="M31" s="66"/>
      <c r="N31" s="54" t="s">
        <v>90</v>
      </c>
    </row>
    <row r="32" spans="1:14" ht="89.45" customHeight="1" x14ac:dyDescent="0.2">
      <c r="A32" s="29" t="str">
        <f>"eBCff_"&amp;$B$1</f>
        <v>eBCff_STATION</v>
      </c>
      <c r="B32" s="14" t="s">
        <v>61</v>
      </c>
      <c r="C32" s="14" t="s">
        <v>62</v>
      </c>
      <c r="D32" s="31" t="s">
        <v>19</v>
      </c>
      <c r="E32" s="21" t="s">
        <v>23</v>
      </c>
      <c r="F32" s="53">
        <v>2</v>
      </c>
      <c r="G32" s="65" t="str">
        <f>"if(below(["&amp;A30&amp;"],0),["&amp;A11&amp;"],if(below(100,["&amp;A30&amp;"]),(0*["&amp;A11&amp;"]/["&amp;A11&amp;"]),(["&amp;A11&amp;"]-["&amp;A31&amp;"])))"</f>
        <v>if(below([BB_Cal_STATION],0),[BC6_STATION],if(below(100,[BB_Cal_STATION]),(0*[BC6_STATION]/[BC6_STATION]),([BC6_STATION]-[eBCwb_STATION])))</v>
      </c>
      <c r="H32" s="66"/>
      <c r="I32" s="66"/>
      <c r="J32" s="66"/>
      <c r="K32" s="66"/>
      <c r="L32" s="66"/>
      <c r="M32" s="66"/>
      <c r="N32" s="54" t="s">
        <v>91</v>
      </c>
    </row>
    <row r="33" spans="1:14" ht="45.75" customHeight="1" x14ac:dyDescent="0.2">
      <c r="A33" s="29" t="str">
        <f>"PMff_"&amp;$B$1</f>
        <v>PMff_STATION</v>
      </c>
      <c r="B33" s="30" t="s">
        <v>63</v>
      </c>
      <c r="C33" s="29" t="s">
        <v>64</v>
      </c>
      <c r="D33" s="31" t="s">
        <v>19</v>
      </c>
      <c r="E33" s="21" t="s">
        <v>23</v>
      </c>
      <c r="F33" s="32">
        <v>1</v>
      </c>
      <c r="G33" s="64" t="str">
        <f>"["&amp;A32&amp;"]*2"</f>
        <v>[eBCff_STATION]*2</v>
      </c>
      <c r="H33" s="62"/>
      <c r="I33" s="62"/>
      <c r="J33" s="62"/>
      <c r="K33" s="62"/>
      <c r="L33" s="62"/>
      <c r="M33" s="62"/>
      <c r="N33" s="33"/>
    </row>
    <row r="34" spans="1:14" ht="33" customHeight="1" x14ac:dyDescent="0.2">
      <c r="A34" s="29" t="str">
        <f>"PMwb_"&amp;$B$1</f>
        <v>PMwb_STATION</v>
      </c>
      <c r="B34" s="14" t="s">
        <v>65</v>
      </c>
      <c r="C34" s="14" t="s">
        <v>66</v>
      </c>
      <c r="D34" s="31" t="s">
        <v>19</v>
      </c>
      <c r="E34" s="21" t="s">
        <v>23</v>
      </c>
      <c r="F34" s="32">
        <v>1</v>
      </c>
      <c r="G34" s="64" t="str">
        <f>"["&amp;A31&amp;"]*10"</f>
        <v>[eBCwb_STATION]*10</v>
      </c>
      <c r="H34" s="62"/>
      <c r="I34" s="62"/>
      <c r="J34" s="62"/>
      <c r="K34" s="62"/>
      <c r="L34" s="62"/>
      <c r="M34" s="62"/>
      <c r="N34" s="33" t="s">
        <v>67</v>
      </c>
    </row>
    <row r="35" spans="1:14" ht="54" customHeight="1" x14ac:dyDescent="0.2">
      <c r="A35" s="29" t="str">
        <f>"PMwb_ALT_"&amp;$B$1</f>
        <v>PMwb_ALT_STATION</v>
      </c>
      <c r="B35" s="14" t="s">
        <v>65</v>
      </c>
      <c r="C35" s="14" t="s">
        <v>66</v>
      </c>
      <c r="D35" s="31" t="s">
        <v>19</v>
      </c>
      <c r="E35" s="21" t="s">
        <v>23</v>
      </c>
      <c r="F35" s="32">
        <v>1</v>
      </c>
      <c r="G35" s="64" t="str">
        <f>"if(or(below(["&amp;A29&amp;"], 0.9), or(below(["&amp;A28&amp;"], 0.75), above(["&amp;A28&amp;"], 3))), 1/0, if(below((5.735*(["&amp;A6&amp;"]-["&amp;A12&amp;"])), -3), 1/0, (5.735*(["&amp;A6&amp;"]-["&amp;A12&amp;"]))))"</f>
        <v>if(or(below([R2_STATION], 0.9), or(below([Alpha_STATION], 0.75), above([Alpha_STATION], 3))), 1/0, if(below((5.735*([BC1_STATION]-[BC7_STATION])), -3), 1/0, (5.735*([BC1_STATION]-[BC7_STATION]))))</v>
      </c>
      <c r="H35" s="62"/>
      <c r="I35" s="62"/>
      <c r="J35" s="62"/>
      <c r="K35" s="62"/>
      <c r="L35" s="62"/>
      <c r="M35" s="63"/>
      <c r="N35" s="33" t="s">
        <v>68</v>
      </c>
    </row>
    <row r="36" spans="1:14" ht="12.75" customHeight="1" x14ac:dyDescent="0.25">
      <c r="A36" s="12" t="str">
        <f>"PM_ffwb_"&amp;$B$1</f>
        <v>PM_ffwb_STATION</v>
      </c>
      <c r="B36" s="13" t="s">
        <v>69</v>
      </c>
      <c r="C36" s="50" t="s">
        <v>70</v>
      </c>
      <c r="D36" s="51" t="s">
        <v>19</v>
      </c>
      <c r="E36" s="12" t="s">
        <v>23</v>
      </c>
      <c r="F36" s="32">
        <v>1</v>
      </c>
      <c r="G36" s="64" t="str">
        <f>"["&amp;A33&amp;"]+["&amp;A34&amp;"]"</f>
        <v>[PMff_STATION]+[PMwb_STATION]</v>
      </c>
      <c r="H36" s="62"/>
      <c r="I36" s="62"/>
      <c r="J36" s="62"/>
      <c r="K36" s="62"/>
      <c r="L36" s="62"/>
      <c r="M36" s="62"/>
      <c r="N36" s="35"/>
    </row>
    <row r="37" spans="1:14" ht="12.75" customHeight="1" x14ac:dyDescent="0.25">
      <c r="A37" s="12" t="s">
        <v>71</v>
      </c>
      <c r="B37" s="30" t="s">
        <v>52</v>
      </c>
      <c r="C37" s="29" t="s">
        <v>18</v>
      </c>
      <c r="D37" s="31" t="s">
        <v>19</v>
      </c>
      <c r="E37" s="29" t="s">
        <v>18</v>
      </c>
      <c r="F37" s="52" t="s">
        <v>18</v>
      </c>
      <c r="G37" s="64" t="str">
        <f>"["&amp;A14&amp;"]/["&amp;A13&amp;"]"</f>
        <v>[Deb2_STATION]/[Deb1_STATION]</v>
      </c>
      <c r="H37" s="62"/>
      <c r="I37" s="62"/>
      <c r="J37" s="62"/>
      <c r="K37" s="62"/>
      <c r="L37" s="62"/>
      <c r="M37" s="62"/>
      <c r="N37" s="35"/>
    </row>
    <row r="38" spans="1:14" ht="12.75" customHeight="1" x14ac:dyDescent="0.25">
      <c r="A38" s="22"/>
      <c r="B38" s="25"/>
      <c r="C38" s="25"/>
      <c r="D38" s="36"/>
      <c r="E38" s="36"/>
      <c r="F38" s="3"/>
      <c r="G38" s="37"/>
      <c r="H38" s="38"/>
      <c r="I38" s="38"/>
      <c r="J38" s="38"/>
      <c r="K38" s="38"/>
      <c r="L38" s="38"/>
      <c r="M38" s="38"/>
      <c r="N38" s="39"/>
    </row>
    <row r="39" spans="1:14" ht="12.75" customHeight="1" x14ac:dyDescent="0.2">
      <c r="A39" s="23"/>
      <c r="F39" s="3"/>
      <c r="M39" s="4"/>
    </row>
    <row r="40" spans="1:14" ht="12.75" customHeight="1" x14ac:dyDescent="0.2">
      <c r="A40" s="40" t="s">
        <v>72</v>
      </c>
      <c r="F40" s="3"/>
      <c r="M40" s="4"/>
    </row>
    <row r="41" spans="1:14" ht="31.9" customHeight="1" x14ac:dyDescent="0.2">
      <c r="A41" s="6" t="s">
        <v>73</v>
      </c>
      <c r="B41" s="6" t="s">
        <v>74</v>
      </c>
      <c r="C41" s="6" t="s">
        <v>75</v>
      </c>
      <c r="D41" s="6" t="s">
        <v>76</v>
      </c>
      <c r="F41" s="3"/>
      <c r="M41" s="4"/>
    </row>
    <row r="42" spans="1:14" ht="12.75" customHeight="1" x14ac:dyDescent="0.2">
      <c r="A42" s="16" t="str">
        <f>A13</f>
        <v>Deb1_STATION</v>
      </c>
      <c r="B42" s="16">
        <v>3</v>
      </c>
      <c r="C42" s="16">
        <v>4</v>
      </c>
      <c r="D42" s="2" t="s">
        <v>77</v>
      </c>
      <c r="F42" s="3"/>
      <c r="M42" s="4"/>
    </row>
    <row r="43" spans="1:14" ht="12.75" customHeight="1" x14ac:dyDescent="0.2">
      <c r="A43" s="16" t="str">
        <f>A15</f>
        <v>Deb_STATION</v>
      </c>
      <c r="B43" s="16">
        <v>4.5</v>
      </c>
      <c r="C43" s="16">
        <v>5.5</v>
      </c>
      <c r="D43" s="2" t="s">
        <v>78</v>
      </c>
      <c r="F43" s="3"/>
      <c r="M43" s="4"/>
    </row>
    <row r="44" spans="1:14" ht="12.75" customHeight="1" x14ac:dyDescent="0.2">
      <c r="A44" s="16" t="str">
        <f>A37</f>
        <v>Deb2_Deb1</v>
      </c>
      <c r="B44" s="16">
        <v>0.2</v>
      </c>
      <c r="C44" s="16">
        <v>0.75</v>
      </c>
      <c r="D44" s="2" t="s">
        <v>79</v>
      </c>
      <c r="F44" s="3"/>
      <c r="M44" s="4"/>
    </row>
    <row r="45" spans="1:14" ht="12.75" customHeight="1" x14ac:dyDescent="0.2">
      <c r="A45" s="23"/>
      <c r="F45" s="3"/>
      <c r="M45" s="4"/>
    </row>
    <row r="46" spans="1:14" ht="12.75" customHeight="1" x14ac:dyDescent="0.2">
      <c r="A46" s="23"/>
      <c r="F46" s="3"/>
      <c r="M46" s="4"/>
    </row>
    <row r="47" spans="1:14" ht="12.75" customHeight="1" x14ac:dyDescent="0.2">
      <c r="A47" s="23"/>
      <c r="F47" s="3"/>
      <c r="M47" s="4"/>
    </row>
    <row r="48" spans="1:14" ht="12.75" customHeight="1" x14ac:dyDescent="0.2">
      <c r="A48" s="23"/>
      <c r="F48" s="3"/>
      <c r="M48" s="4"/>
    </row>
    <row r="49" spans="1:13" ht="12.75" customHeight="1" x14ac:dyDescent="0.2">
      <c r="A49" s="23"/>
      <c r="F49" s="3"/>
      <c r="M49" s="4"/>
    </row>
    <row r="50" spans="1:13" ht="12.75" customHeight="1" x14ac:dyDescent="0.2">
      <c r="A50" s="23"/>
      <c r="F50" s="3"/>
      <c r="M50" s="4"/>
    </row>
    <row r="51" spans="1:13" ht="12.75" customHeight="1" x14ac:dyDescent="0.2">
      <c r="A51" s="23"/>
      <c r="F51" s="3"/>
      <c r="M51" s="4"/>
    </row>
    <row r="52" spans="1:13" ht="12.75" customHeight="1" x14ac:dyDescent="0.2">
      <c r="A52" s="23"/>
      <c r="F52" s="3"/>
      <c r="M52" s="4"/>
    </row>
    <row r="53" spans="1:13" ht="12.75" customHeight="1" x14ac:dyDescent="0.2">
      <c r="A53" s="23"/>
      <c r="F53" s="3"/>
      <c r="M53" s="4"/>
    </row>
    <row r="54" spans="1:13" ht="12.75" customHeight="1" x14ac:dyDescent="0.2">
      <c r="A54" s="23"/>
      <c r="F54" s="3"/>
      <c r="M54" s="4"/>
    </row>
    <row r="55" spans="1:13" ht="12.75" customHeight="1" x14ac:dyDescent="0.2">
      <c r="A55" s="23"/>
      <c r="F55" s="3"/>
      <c r="M55" s="4"/>
    </row>
    <row r="56" spans="1:13" ht="12.75" customHeight="1" x14ac:dyDescent="0.2">
      <c r="A56" s="23"/>
      <c r="F56" s="3"/>
      <c r="M56" s="4"/>
    </row>
    <row r="57" spans="1:13" ht="12.75" customHeight="1" x14ac:dyDescent="0.2">
      <c r="A57" s="23"/>
      <c r="F57" s="3"/>
      <c r="M57" s="4"/>
    </row>
    <row r="58" spans="1:13" ht="12.75" customHeight="1" x14ac:dyDescent="0.2">
      <c r="A58" s="23"/>
      <c r="F58" s="3"/>
      <c r="M58" s="4"/>
    </row>
    <row r="59" spans="1:13" ht="12.75" customHeight="1" x14ac:dyDescent="0.2">
      <c r="A59" s="23"/>
      <c r="F59" s="3"/>
      <c r="M59" s="4"/>
    </row>
    <row r="60" spans="1:13" ht="12.75" customHeight="1" x14ac:dyDescent="0.2">
      <c r="A60" s="23"/>
      <c r="F60" s="3"/>
      <c r="M60" s="4"/>
    </row>
    <row r="61" spans="1:13" ht="12.75" customHeight="1" x14ac:dyDescent="0.2">
      <c r="A61" s="23"/>
      <c r="F61" s="3"/>
      <c r="M61" s="4"/>
    </row>
    <row r="62" spans="1:13" ht="12.75" customHeight="1" x14ac:dyDescent="0.2">
      <c r="A62" s="23"/>
      <c r="F62" s="3"/>
      <c r="M62" s="4"/>
    </row>
    <row r="63" spans="1:13" ht="12.75" customHeight="1" x14ac:dyDescent="0.2">
      <c r="A63" s="23"/>
      <c r="F63" s="3"/>
      <c r="M63" s="4"/>
    </row>
    <row r="64" spans="1:13" ht="12.75" customHeight="1" x14ac:dyDescent="0.2">
      <c r="A64" s="23"/>
      <c r="F64" s="3"/>
      <c r="M64" s="4"/>
    </row>
    <row r="65" spans="1:13" ht="12.75" customHeight="1" x14ac:dyDescent="0.2">
      <c r="A65" s="23"/>
      <c r="F65" s="3"/>
      <c r="M65" s="4"/>
    </row>
    <row r="66" spans="1:13" ht="12.75" customHeight="1" x14ac:dyDescent="0.2">
      <c r="A66" s="23"/>
      <c r="F66" s="3"/>
      <c r="M66" s="4"/>
    </row>
    <row r="67" spans="1:13" ht="12.75" customHeight="1" x14ac:dyDescent="0.2">
      <c r="A67" s="23"/>
      <c r="F67" s="3"/>
      <c r="M67" s="4"/>
    </row>
    <row r="68" spans="1:13" ht="12.75" customHeight="1" x14ac:dyDescent="0.2">
      <c r="A68" s="23"/>
      <c r="F68" s="3"/>
      <c r="M68" s="4"/>
    </row>
    <row r="69" spans="1:13" ht="12.75" customHeight="1" x14ac:dyDescent="0.2">
      <c r="A69" s="23"/>
      <c r="F69" s="3"/>
      <c r="M69" s="4"/>
    </row>
    <row r="70" spans="1:13" ht="12.75" customHeight="1" x14ac:dyDescent="0.2">
      <c r="A70" s="23"/>
      <c r="F70" s="3"/>
      <c r="M70" s="4"/>
    </row>
    <row r="71" spans="1:13" ht="12.75" customHeight="1" x14ac:dyDescent="0.2">
      <c r="A71" s="23"/>
      <c r="F71" s="3"/>
      <c r="M71" s="4"/>
    </row>
    <row r="72" spans="1:13" ht="12.75" customHeight="1" x14ac:dyDescent="0.2">
      <c r="A72" s="23"/>
      <c r="F72" s="3"/>
      <c r="M72" s="4"/>
    </row>
    <row r="73" spans="1:13" ht="12.75" customHeight="1" x14ac:dyDescent="0.2">
      <c r="A73" s="23"/>
      <c r="F73" s="3"/>
      <c r="M73" s="4"/>
    </row>
    <row r="74" spans="1:13" ht="12.75" customHeight="1" x14ac:dyDescent="0.2">
      <c r="A74" s="23"/>
      <c r="F74" s="3"/>
      <c r="M74" s="4"/>
    </row>
    <row r="75" spans="1:13" ht="12.75" customHeight="1" x14ac:dyDescent="0.2">
      <c r="A75" s="23"/>
      <c r="F75" s="3"/>
      <c r="M75" s="4"/>
    </row>
    <row r="76" spans="1:13" ht="12.75" customHeight="1" x14ac:dyDescent="0.2">
      <c r="A76" s="23"/>
      <c r="F76" s="3"/>
      <c r="M76" s="4"/>
    </row>
    <row r="77" spans="1:13" ht="12.75" customHeight="1" x14ac:dyDescent="0.2">
      <c r="A77" s="23"/>
      <c r="F77" s="3"/>
      <c r="M77" s="4"/>
    </row>
    <row r="78" spans="1:13" ht="12.75" customHeight="1" x14ac:dyDescent="0.2">
      <c r="A78" s="23"/>
      <c r="F78" s="3"/>
      <c r="M78" s="4"/>
    </row>
    <row r="79" spans="1:13" ht="12.75" customHeight="1" x14ac:dyDescent="0.2">
      <c r="A79" s="23"/>
      <c r="F79" s="3"/>
      <c r="M79" s="4"/>
    </row>
    <row r="80" spans="1:13" ht="12.75" customHeight="1" x14ac:dyDescent="0.2">
      <c r="A80" s="23"/>
      <c r="F80" s="3"/>
      <c r="M80" s="4"/>
    </row>
    <row r="81" spans="1:13" ht="12.75" customHeight="1" x14ac:dyDescent="0.2">
      <c r="A81" s="23"/>
      <c r="F81" s="3"/>
      <c r="M81" s="4"/>
    </row>
    <row r="82" spans="1:13" ht="12.75" customHeight="1" x14ac:dyDescent="0.2">
      <c r="A82" s="23"/>
      <c r="F82" s="3"/>
      <c r="M82" s="4"/>
    </row>
    <row r="83" spans="1:13" ht="12.75" customHeight="1" x14ac:dyDescent="0.2">
      <c r="A83" s="23"/>
      <c r="F83" s="3"/>
      <c r="M83" s="4"/>
    </row>
    <row r="84" spans="1:13" ht="12.75" customHeight="1" x14ac:dyDescent="0.2">
      <c r="A84" s="23"/>
      <c r="F84" s="3"/>
      <c r="M84" s="4"/>
    </row>
    <row r="85" spans="1:13" ht="12.75" customHeight="1" x14ac:dyDescent="0.2">
      <c r="A85" s="23"/>
      <c r="F85" s="3"/>
      <c r="M85" s="4"/>
    </row>
    <row r="86" spans="1:13" ht="12.75" customHeight="1" x14ac:dyDescent="0.2">
      <c r="A86" s="23"/>
      <c r="F86" s="3"/>
      <c r="M86" s="4"/>
    </row>
    <row r="87" spans="1:13" ht="12.75" customHeight="1" x14ac:dyDescent="0.2">
      <c r="A87" s="23"/>
      <c r="F87" s="3"/>
      <c r="M87" s="4"/>
    </row>
    <row r="88" spans="1:13" ht="12.75" customHeight="1" x14ac:dyDescent="0.2">
      <c r="A88" s="23"/>
      <c r="F88" s="3"/>
      <c r="M88" s="4"/>
    </row>
    <row r="89" spans="1:13" ht="12.75" customHeight="1" x14ac:dyDescent="0.2">
      <c r="A89" s="23"/>
      <c r="F89" s="3"/>
      <c r="M89" s="4"/>
    </row>
    <row r="90" spans="1:13" ht="12.75" customHeight="1" x14ac:dyDescent="0.2">
      <c r="A90" s="23"/>
      <c r="F90" s="3"/>
      <c r="M90" s="4"/>
    </row>
    <row r="91" spans="1:13" ht="12.75" customHeight="1" x14ac:dyDescent="0.2">
      <c r="A91" s="23"/>
      <c r="F91" s="3"/>
      <c r="M91" s="4"/>
    </row>
    <row r="92" spans="1:13" ht="12.75" customHeight="1" x14ac:dyDescent="0.2">
      <c r="A92" s="23"/>
      <c r="F92" s="3"/>
      <c r="M92" s="4"/>
    </row>
    <row r="93" spans="1:13" ht="12.75" customHeight="1" x14ac:dyDescent="0.2">
      <c r="A93" s="23"/>
      <c r="F93" s="3"/>
      <c r="M93" s="4"/>
    </row>
    <row r="94" spans="1:13" ht="12.75" customHeight="1" x14ac:dyDescent="0.2">
      <c r="A94" s="23"/>
      <c r="F94" s="3"/>
      <c r="M94" s="4"/>
    </row>
    <row r="95" spans="1:13" ht="12.75" customHeight="1" x14ac:dyDescent="0.2">
      <c r="A95" s="23"/>
      <c r="F95" s="3"/>
      <c r="M95" s="4"/>
    </row>
    <row r="96" spans="1:13" ht="12.75" customHeight="1" x14ac:dyDescent="0.2">
      <c r="A96" s="23"/>
      <c r="F96" s="3"/>
      <c r="M96" s="4"/>
    </row>
    <row r="97" spans="1:13" ht="12.75" customHeight="1" x14ac:dyDescent="0.2">
      <c r="A97" s="23"/>
      <c r="F97" s="3"/>
      <c r="M97" s="4"/>
    </row>
    <row r="98" spans="1:13" ht="12.75" customHeight="1" x14ac:dyDescent="0.2">
      <c r="A98" s="23"/>
      <c r="F98" s="3"/>
      <c r="M98" s="4"/>
    </row>
    <row r="99" spans="1:13" ht="12.75" customHeight="1" x14ac:dyDescent="0.2">
      <c r="A99" s="23"/>
      <c r="F99" s="3"/>
      <c r="M99" s="4"/>
    </row>
    <row r="100" spans="1:13" ht="12.75" customHeight="1" x14ac:dyDescent="0.2">
      <c r="A100" s="23"/>
      <c r="F100" s="3"/>
      <c r="M100" s="4"/>
    </row>
    <row r="101" spans="1:13" ht="12.75" customHeight="1" x14ac:dyDescent="0.2">
      <c r="A101" s="23"/>
      <c r="F101" s="3"/>
      <c r="M101" s="4"/>
    </row>
    <row r="102" spans="1:13" ht="12.75" customHeight="1" x14ac:dyDescent="0.2">
      <c r="A102" s="23"/>
      <c r="F102" s="3"/>
      <c r="M102" s="4"/>
    </row>
    <row r="103" spans="1:13" ht="12.75" customHeight="1" x14ac:dyDescent="0.2">
      <c r="A103" s="23"/>
      <c r="F103" s="3"/>
      <c r="M103" s="4"/>
    </row>
    <row r="104" spans="1:13" ht="12.75" customHeight="1" x14ac:dyDescent="0.2">
      <c r="A104" s="23"/>
      <c r="F104" s="3"/>
      <c r="M104" s="4"/>
    </row>
    <row r="105" spans="1:13" ht="12.75" customHeight="1" x14ac:dyDescent="0.2">
      <c r="A105" s="23"/>
      <c r="F105" s="3"/>
      <c r="M105" s="4"/>
    </row>
    <row r="106" spans="1:13" ht="12.75" customHeight="1" x14ac:dyDescent="0.2">
      <c r="A106" s="23"/>
      <c r="F106" s="3"/>
      <c r="M106" s="4"/>
    </row>
    <row r="107" spans="1:13" ht="12.75" customHeight="1" x14ac:dyDescent="0.2">
      <c r="A107" s="23"/>
      <c r="F107" s="3"/>
      <c r="M107" s="4"/>
    </row>
    <row r="108" spans="1:13" ht="12.75" customHeight="1" x14ac:dyDescent="0.2">
      <c r="A108" s="23"/>
      <c r="F108" s="3"/>
      <c r="M108" s="4"/>
    </row>
    <row r="109" spans="1:13" ht="12.75" customHeight="1" x14ac:dyDescent="0.2">
      <c r="A109" s="23"/>
      <c r="F109" s="3"/>
      <c r="M109" s="4"/>
    </row>
    <row r="110" spans="1:13" ht="12.75" customHeight="1" x14ac:dyDescent="0.2">
      <c r="A110" s="23"/>
      <c r="F110" s="3"/>
      <c r="M110" s="4"/>
    </row>
    <row r="111" spans="1:13" ht="12.75" customHeight="1" x14ac:dyDescent="0.2">
      <c r="A111" s="23"/>
      <c r="F111" s="3"/>
      <c r="M111" s="4"/>
    </row>
    <row r="112" spans="1:13" ht="12.75" customHeight="1" x14ac:dyDescent="0.2">
      <c r="A112" s="23"/>
      <c r="F112" s="3"/>
      <c r="M112" s="4"/>
    </row>
    <row r="113" spans="1:13" ht="12.75" customHeight="1" x14ac:dyDescent="0.2">
      <c r="A113" s="23"/>
      <c r="F113" s="3"/>
      <c r="M113" s="4"/>
    </row>
    <row r="114" spans="1:13" ht="12.75" customHeight="1" x14ac:dyDescent="0.2">
      <c r="A114" s="23"/>
      <c r="F114" s="3"/>
      <c r="M114" s="4"/>
    </row>
    <row r="115" spans="1:13" ht="12.75" customHeight="1" x14ac:dyDescent="0.2">
      <c r="A115" s="23"/>
      <c r="F115" s="3"/>
      <c r="M115" s="4"/>
    </row>
    <row r="116" spans="1:13" ht="12.75" customHeight="1" x14ac:dyDescent="0.2">
      <c r="A116" s="23"/>
      <c r="F116" s="3"/>
      <c r="M116" s="4"/>
    </row>
    <row r="117" spans="1:13" ht="12.75" customHeight="1" x14ac:dyDescent="0.2">
      <c r="A117" s="23"/>
      <c r="F117" s="3"/>
      <c r="M117" s="4"/>
    </row>
    <row r="118" spans="1:13" ht="12.75" customHeight="1" x14ac:dyDescent="0.2">
      <c r="A118" s="23"/>
      <c r="F118" s="3"/>
      <c r="M118" s="4"/>
    </row>
    <row r="119" spans="1:13" ht="12.75" customHeight="1" x14ac:dyDescent="0.2">
      <c r="A119" s="23"/>
      <c r="F119" s="3"/>
      <c r="M119" s="4"/>
    </row>
    <row r="120" spans="1:13" ht="12.75" customHeight="1" x14ac:dyDescent="0.2">
      <c r="A120" s="23"/>
      <c r="F120" s="3"/>
      <c r="M120" s="4"/>
    </row>
    <row r="121" spans="1:13" ht="12.75" customHeight="1" x14ac:dyDescent="0.2">
      <c r="A121" s="23"/>
      <c r="F121" s="3"/>
      <c r="M121" s="4"/>
    </row>
    <row r="122" spans="1:13" ht="12.75" customHeight="1" x14ac:dyDescent="0.2">
      <c r="A122" s="23"/>
      <c r="F122" s="3"/>
      <c r="M122" s="4"/>
    </row>
    <row r="123" spans="1:13" ht="12.75" customHeight="1" x14ac:dyDescent="0.2">
      <c r="A123" s="23"/>
      <c r="F123" s="3"/>
      <c r="M123" s="4"/>
    </row>
    <row r="124" spans="1:13" ht="12.75" customHeight="1" x14ac:dyDescent="0.2">
      <c r="A124" s="23"/>
      <c r="F124" s="3"/>
      <c r="M124" s="4"/>
    </row>
    <row r="125" spans="1:13" ht="12.75" customHeight="1" x14ac:dyDescent="0.2">
      <c r="A125" s="23"/>
      <c r="F125" s="3"/>
      <c r="M125" s="4"/>
    </row>
    <row r="126" spans="1:13" ht="12.75" customHeight="1" x14ac:dyDescent="0.2">
      <c r="A126" s="23"/>
      <c r="F126" s="3"/>
      <c r="M126" s="4"/>
    </row>
    <row r="127" spans="1:13" ht="12.75" customHeight="1" x14ac:dyDescent="0.2">
      <c r="A127" s="23"/>
      <c r="F127" s="3"/>
      <c r="M127" s="4"/>
    </row>
    <row r="128" spans="1:13" ht="12.75" customHeight="1" x14ac:dyDescent="0.2">
      <c r="A128" s="23"/>
      <c r="F128" s="3"/>
      <c r="M128" s="4"/>
    </row>
    <row r="129" spans="1:13" ht="12.75" customHeight="1" x14ac:dyDescent="0.2">
      <c r="A129" s="23"/>
      <c r="F129" s="3"/>
      <c r="M129" s="4"/>
    </row>
    <row r="130" spans="1:13" ht="12.75" customHeight="1" x14ac:dyDescent="0.2">
      <c r="A130" s="23"/>
      <c r="F130" s="3"/>
      <c r="M130" s="4"/>
    </row>
    <row r="131" spans="1:13" ht="12.75" customHeight="1" x14ac:dyDescent="0.2">
      <c r="A131" s="23"/>
      <c r="F131" s="3"/>
      <c r="M131" s="4"/>
    </row>
    <row r="132" spans="1:13" ht="12.75" customHeight="1" x14ac:dyDescent="0.2">
      <c r="A132" s="23"/>
      <c r="F132" s="3"/>
      <c r="M132" s="4"/>
    </row>
    <row r="133" spans="1:13" ht="12.75" customHeight="1" x14ac:dyDescent="0.2">
      <c r="A133" s="23"/>
      <c r="F133" s="3"/>
      <c r="M133" s="4"/>
    </row>
    <row r="134" spans="1:13" ht="12.75" customHeight="1" x14ac:dyDescent="0.2">
      <c r="A134" s="23"/>
      <c r="F134" s="3"/>
      <c r="M134" s="4"/>
    </row>
    <row r="135" spans="1:13" ht="12.75" customHeight="1" x14ac:dyDescent="0.2">
      <c r="A135" s="23"/>
      <c r="F135" s="3"/>
      <c r="M135" s="4"/>
    </row>
    <row r="136" spans="1:13" ht="12.75" customHeight="1" x14ac:dyDescent="0.2">
      <c r="A136" s="23"/>
      <c r="F136" s="3"/>
      <c r="M136" s="4"/>
    </row>
    <row r="137" spans="1:13" ht="12.75" customHeight="1" x14ac:dyDescent="0.2">
      <c r="A137" s="23"/>
      <c r="F137" s="3"/>
      <c r="M137" s="4"/>
    </row>
    <row r="138" spans="1:13" ht="12.75" customHeight="1" x14ac:dyDescent="0.2">
      <c r="A138" s="23"/>
      <c r="F138" s="3"/>
      <c r="M138" s="4"/>
    </row>
    <row r="139" spans="1:13" ht="12.75" customHeight="1" x14ac:dyDescent="0.2">
      <c r="A139" s="23"/>
      <c r="F139" s="3"/>
      <c r="M139" s="4"/>
    </row>
    <row r="140" spans="1:13" ht="12.75" customHeight="1" x14ac:dyDescent="0.2">
      <c r="A140" s="23"/>
      <c r="F140" s="3"/>
      <c r="M140" s="4"/>
    </row>
    <row r="141" spans="1:13" ht="12.75" customHeight="1" x14ac:dyDescent="0.2">
      <c r="A141" s="23"/>
      <c r="F141" s="3"/>
      <c r="M141" s="4"/>
    </row>
    <row r="142" spans="1:13" ht="12.75" customHeight="1" x14ac:dyDescent="0.2">
      <c r="A142" s="23"/>
      <c r="F142" s="3"/>
      <c r="M142" s="4"/>
    </row>
    <row r="143" spans="1:13" ht="12.75" customHeight="1" x14ac:dyDescent="0.2">
      <c r="A143" s="23"/>
      <c r="F143" s="3"/>
      <c r="M143" s="4"/>
    </row>
    <row r="144" spans="1:13" ht="12.75" customHeight="1" x14ac:dyDescent="0.2">
      <c r="A144" s="23"/>
      <c r="F144" s="3"/>
      <c r="M144" s="4"/>
    </row>
    <row r="145" spans="1:13" ht="12.75" customHeight="1" x14ac:dyDescent="0.2">
      <c r="A145" s="23"/>
      <c r="F145" s="3"/>
      <c r="M145" s="4"/>
    </row>
    <row r="146" spans="1:13" ht="12.75" customHeight="1" x14ac:dyDescent="0.2">
      <c r="A146" s="23"/>
      <c r="F146" s="3"/>
      <c r="M146" s="4"/>
    </row>
    <row r="147" spans="1:13" ht="12.75" customHeight="1" x14ac:dyDescent="0.2">
      <c r="A147" s="23"/>
      <c r="F147" s="3"/>
      <c r="M147" s="4"/>
    </row>
    <row r="148" spans="1:13" ht="12.75" customHeight="1" x14ac:dyDescent="0.2">
      <c r="A148" s="23"/>
      <c r="F148" s="3"/>
      <c r="M148" s="4"/>
    </row>
    <row r="149" spans="1:13" ht="12.75" customHeight="1" x14ac:dyDescent="0.2">
      <c r="A149" s="23"/>
      <c r="F149" s="3"/>
      <c r="M149" s="4"/>
    </row>
    <row r="150" spans="1:13" ht="12.75" customHeight="1" x14ac:dyDescent="0.2">
      <c r="A150" s="23"/>
      <c r="F150" s="3"/>
      <c r="M150" s="4"/>
    </row>
    <row r="151" spans="1:13" ht="12.75" customHeight="1" x14ac:dyDescent="0.2">
      <c r="A151" s="23"/>
      <c r="F151" s="3"/>
      <c r="M151" s="4"/>
    </row>
    <row r="152" spans="1:13" ht="12.75" customHeight="1" x14ac:dyDescent="0.2">
      <c r="A152" s="23"/>
      <c r="F152" s="3"/>
      <c r="M152" s="4"/>
    </row>
    <row r="153" spans="1:13" ht="12.75" customHeight="1" x14ac:dyDescent="0.2">
      <c r="A153" s="23"/>
      <c r="F153" s="3"/>
      <c r="M153" s="4"/>
    </row>
    <row r="154" spans="1:13" ht="12.75" customHeight="1" x14ac:dyDescent="0.2">
      <c r="A154" s="23"/>
      <c r="F154" s="3"/>
      <c r="M154" s="4"/>
    </row>
    <row r="155" spans="1:13" ht="12.75" customHeight="1" x14ac:dyDescent="0.2">
      <c r="A155" s="23"/>
      <c r="F155" s="3"/>
      <c r="M155" s="4"/>
    </row>
    <row r="156" spans="1:13" ht="12.75" customHeight="1" x14ac:dyDescent="0.2">
      <c r="A156" s="23"/>
      <c r="F156" s="3"/>
      <c r="M156" s="4"/>
    </row>
    <row r="157" spans="1:13" ht="12.75" customHeight="1" x14ac:dyDescent="0.2">
      <c r="A157" s="23"/>
      <c r="F157" s="3"/>
      <c r="M157" s="4"/>
    </row>
    <row r="158" spans="1:13" ht="12.75" customHeight="1" x14ac:dyDescent="0.2">
      <c r="A158" s="23"/>
      <c r="F158" s="3"/>
      <c r="M158" s="4"/>
    </row>
    <row r="159" spans="1:13" ht="12.75" customHeight="1" x14ac:dyDescent="0.2">
      <c r="A159" s="23"/>
      <c r="F159" s="3"/>
      <c r="M159" s="4"/>
    </row>
    <row r="160" spans="1:13" ht="12.75" customHeight="1" x14ac:dyDescent="0.2">
      <c r="A160" s="23"/>
      <c r="F160" s="3"/>
      <c r="M160" s="4"/>
    </row>
    <row r="161" spans="1:13" ht="12.75" customHeight="1" x14ac:dyDescent="0.2">
      <c r="A161" s="23"/>
      <c r="F161" s="3"/>
      <c r="M161" s="4"/>
    </row>
    <row r="162" spans="1:13" ht="12.75" customHeight="1" x14ac:dyDescent="0.2">
      <c r="A162" s="23"/>
      <c r="F162" s="3"/>
      <c r="M162" s="4"/>
    </row>
    <row r="163" spans="1:13" ht="12.75" customHeight="1" x14ac:dyDescent="0.2">
      <c r="A163" s="23"/>
      <c r="F163" s="3"/>
      <c r="M163" s="4"/>
    </row>
    <row r="164" spans="1:13" ht="12.75" customHeight="1" x14ac:dyDescent="0.2">
      <c r="A164" s="23"/>
      <c r="F164" s="3"/>
      <c r="M164" s="4"/>
    </row>
    <row r="165" spans="1:13" ht="12.75" customHeight="1" x14ac:dyDescent="0.2">
      <c r="A165" s="23"/>
      <c r="F165" s="3"/>
      <c r="M165" s="4"/>
    </row>
    <row r="166" spans="1:13" ht="12.75" customHeight="1" x14ac:dyDescent="0.2">
      <c r="A166" s="23"/>
      <c r="F166" s="3"/>
      <c r="M166" s="4"/>
    </row>
    <row r="167" spans="1:13" ht="12.75" customHeight="1" x14ac:dyDescent="0.2">
      <c r="A167" s="23"/>
      <c r="F167" s="3"/>
      <c r="M167" s="4"/>
    </row>
    <row r="168" spans="1:13" ht="12.75" customHeight="1" x14ac:dyDescent="0.2">
      <c r="A168" s="23"/>
      <c r="F168" s="3"/>
      <c r="M168" s="4"/>
    </row>
    <row r="169" spans="1:13" ht="12.75" customHeight="1" x14ac:dyDescent="0.2">
      <c r="A169" s="23"/>
      <c r="F169" s="3"/>
      <c r="M169" s="4"/>
    </row>
    <row r="170" spans="1:13" ht="12.75" customHeight="1" x14ac:dyDescent="0.2">
      <c r="A170" s="23"/>
      <c r="F170" s="3"/>
      <c r="M170" s="4"/>
    </row>
    <row r="171" spans="1:13" ht="12.75" customHeight="1" x14ac:dyDescent="0.2">
      <c r="A171" s="23"/>
      <c r="F171" s="3"/>
      <c r="M171" s="4"/>
    </row>
    <row r="172" spans="1:13" ht="12.75" customHeight="1" x14ac:dyDescent="0.2">
      <c r="A172" s="23"/>
      <c r="F172" s="3"/>
      <c r="M172" s="4"/>
    </row>
    <row r="173" spans="1:13" ht="12.75" customHeight="1" x14ac:dyDescent="0.2">
      <c r="A173" s="23"/>
      <c r="F173" s="3"/>
      <c r="M173" s="4"/>
    </row>
    <row r="174" spans="1:13" ht="12.75" customHeight="1" x14ac:dyDescent="0.2">
      <c r="A174" s="23"/>
      <c r="F174" s="3"/>
      <c r="M174" s="4"/>
    </row>
    <row r="175" spans="1:13" ht="12.75" customHeight="1" x14ac:dyDescent="0.2">
      <c r="A175" s="23"/>
      <c r="F175" s="3"/>
      <c r="M175" s="4"/>
    </row>
    <row r="176" spans="1:13" ht="12.75" customHeight="1" x14ac:dyDescent="0.2">
      <c r="A176" s="23"/>
      <c r="F176" s="3"/>
      <c r="M176" s="4"/>
    </row>
    <row r="177" spans="1:13" ht="12.75" customHeight="1" x14ac:dyDescent="0.2">
      <c r="A177" s="23"/>
      <c r="F177" s="3"/>
      <c r="M177" s="4"/>
    </row>
    <row r="178" spans="1:13" ht="12.75" customHeight="1" x14ac:dyDescent="0.2">
      <c r="A178" s="23"/>
      <c r="F178" s="3"/>
      <c r="M178" s="4"/>
    </row>
    <row r="179" spans="1:13" ht="12.75" customHeight="1" x14ac:dyDescent="0.2">
      <c r="A179" s="23"/>
      <c r="F179" s="3"/>
      <c r="M179" s="4"/>
    </row>
    <row r="180" spans="1:13" ht="12.75" customHeight="1" x14ac:dyDescent="0.2">
      <c r="A180" s="23"/>
      <c r="F180" s="3"/>
      <c r="M180" s="4"/>
    </row>
    <row r="181" spans="1:13" ht="12.75" customHeight="1" x14ac:dyDescent="0.2">
      <c r="A181" s="23"/>
      <c r="F181" s="3"/>
      <c r="M181" s="4"/>
    </row>
    <row r="182" spans="1:13" ht="12.75" customHeight="1" x14ac:dyDescent="0.2">
      <c r="A182" s="23"/>
      <c r="F182" s="3"/>
      <c r="M182" s="4"/>
    </row>
    <row r="183" spans="1:13" ht="12.75" customHeight="1" x14ac:dyDescent="0.2">
      <c r="A183" s="23"/>
      <c r="F183" s="3"/>
      <c r="M183" s="4"/>
    </row>
    <row r="184" spans="1:13" ht="12.75" customHeight="1" x14ac:dyDescent="0.2">
      <c r="A184" s="23"/>
      <c r="F184" s="3"/>
      <c r="M184" s="4"/>
    </row>
    <row r="185" spans="1:13" ht="12.75" customHeight="1" x14ac:dyDescent="0.2">
      <c r="A185" s="23"/>
      <c r="F185" s="3"/>
      <c r="M185" s="4"/>
    </row>
    <row r="186" spans="1:13" ht="12.75" customHeight="1" x14ac:dyDescent="0.2">
      <c r="A186" s="23"/>
      <c r="F186" s="3"/>
      <c r="M186" s="4"/>
    </row>
    <row r="187" spans="1:13" ht="12.75" customHeight="1" x14ac:dyDescent="0.2">
      <c r="A187" s="23"/>
      <c r="F187" s="3"/>
      <c r="M187" s="4"/>
    </row>
    <row r="188" spans="1:13" ht="12.75" customHeight="1" x14ac:dyDescent="0.2">
      <c r="A188" s="23"/>
      <c r="F188" s="3"/>
      <c r="M188" s="4"/>
    </row>
    <row r="189" spans="1:13" ht="12.75" customHeight="1" x14ac:dyDescent="0.2">
      <c r="A189" s="23"/>
      <c r="F189" s="3"/>
      <c r="M189" s="4"/>
    </row>
    <row r="190" spans="1:13" ht="12.75" customHeight="1" x14ac:dyDescent="0.2">
      <c r="A190" s="23"/>
      <c r="F190" s="3"/>
      <c r="M190" s="4"/>
    </row>
    <row r="191" spans="1:13" ht="12.75" customHeight="1" x14ac:dyDescent="0.2">
      <c r="A191" s="23"/>
      <c r="F191" s="3"/>
      <c r="M191" s="4"/>
    </row>
    <row r="192" spans="1:13" ht="12.75" customHeight="1" x14ac:dyDescent="0.2">
      <c r="A192" s="23"/>
      <c r="F192" s="3"/>
      <c r="M192" s="4"/>
    </row>
    <row r="193" spans="1:13" ht="12.75" customHeight="1" x14ac:dyDescent="0.2">
      <c r="A193" s="23"/>
      <c r="F193" s="3"/>
      <c r="M193" s="4"/>
    </row>
    <row r="194" spans="1:13" ht="12.75" customHeight="1" x14ac:dyDescent="0.2">
      <c r="A194" s="23"/>
      <c r="F194" s="3"/>
      <c r="M194" s="4"/>
    </row>
    <row r="195" spans="1:13" ht="12.75" customHeight="1" x14ac:dyDescent="0.2">
      <c r="A195" s="23"/>
      <c r="F195" s="3"/>
      <c r="M195" s="4"/>
    </row>
    <row r="196" spans="1:13" ht="12.75" customHeight="1" x14ac:dyDescent="0.2">
      <c r="A196" s="23"/>
      <c r="F196" s="3"/>
      <c r="M196" s="4"/>
    </row>
    <row r="197" spans="1:13" ht="12.75" customHeight="1" x14ac:dyDescent="0.2">
      <c r="A197" s="23"/>
      <c r="F197" s="3"/>
      <c r="M197" s="4"/>
    </row>
    <row r="198" spans="1:13" ht="12.75" customHeight="1" x14ac:dyDescent="0.2">
      <c r="A198" s="23"/>
      <c r="F198" s="3"/>
      <c r="M198" s="4"/>
    </row>
    <row r="199" spans="1:13" ht="12.75" customHeight="1" x14ac:dyDescent="0.2">
      <c r="A199" s="23"/>
      <c r="F199" s="3"/>
      <c r="M199" s="4"/>
    </row>
    <row r="200" spans="1:13" ht="12.75" customHeight="1" x14ac:dyDescent="0.2">
      <c r="A200" s="23"/>
      <c r="F200" s="3"/>
      <c r="M200" s="4"/>
    </row>
    <row r="201" spans="1:13" ht="12.75" customHeight="1" x14ac:dyDescent="0.2">
      <c r="A201" s="23"/>
      <c r="F201" s="3"/>
      <c r="M201" s="4"/>
    </row>
    <row r="202" spans="1:13" ht="12.75" customHeight="1" x14ac:dyDescent="0.2">
      <c r="A202" s="23"/>
      <c r="F202" s="3"/>
      <c r="M202" s="4"/>
    </row>
    <row r="203" spans="1:13" ht="12.75" customHeight="1" x14ac:dyDescent="0.2">
      <c r="A203" s="23"/>
      <c r="F203" s="3"/>
      <c r="M203" s="4"/>
    </row>
    <row r="204" spans="1:13" ht="12.75" customHeight="1" x14ac:dyDescent="0.2">
      <c r="A204" s="23"/>
      <c r="F204" s="3"/>
      <c r="M204" s="4"/>
    </row>
    <row r="205" spans="1:13" ht="12.75" customHeight="1" x14ac:dyDescent="0.2">
      <c r="A205" s="23"/>
      <c r="F205" s="3"/>
      <c r="M205" s="4"/>
    </row>
    <row r="206" spans="1:13" ht="12.75" customHeight="1" x14ac:dyDescent="0.2">
      <c r="A206" s="23"/>
      <c r="F206" s="3"/>
      <c r="M206" s="4"/>
    </row>
    <row r="207" spans="1:13" ht="12.75" customHeight="1" x14ac:dyDescent="0.2">
      <c r="A207" s="23"/>
      <c r="F207" s="3"/>
      <c r="M207" s="4"/>
    </row>
    <row r="208" spans="1:13" ht="12.75" customHeight="1" x14ac:dyDescent="0.2">
      <c r="A208" s="23"/>
      <c r="F208" s="3"/>
      <c r="M208" s="4"/>
    </row>
    <row r="209" spans="1:13" ht="12.75" customHeight="1" x14ac:dyDescent="0.2">
      <c r="A209" s="23"/>
      <c r="F209" s="3"/>
      <c r="M209" s="4"/>
    </row>
    <row r="210" spans="1:13" ht="12.75" customHeight="1" x14ac:dyDescent="0.2">
      <c r="A210" s="23"/>
      <c r="F210" s="3"/>
      <c r="M210" s="4"/>
    </row>
    <row r="211" spans="1:13" ht="12.75" customHeight="1" x14ac:dyDescent="0.2">
      <c r="A211" s="23"/>
      <c r="F211" s="3"/>
      <c r="M211" s="4"/>
    </row>
    <row r="212" spans="1:13" ht="12.75" customHeight="1" x14ac:dyDescent="0.2">
      <c r="A212" s="23"/>
      <c r="F212" s="3"/>
      <c r="M212" s="4"/>
    </row>
    <row r="213" spans="1:13" ht="12.75" customHeight="1" x14ac:dyDescent="0.2">
      <c r="A213" s="23"/>
      <c r="F213" s="3"/>
      <c r="M213" s="4"/>
    </row>
    <row r="214" spans="1:13" ht="12.75" customHeight="1" x14ac:dyDescent="0.2">
      <c r="A214" s="23"/>
      <c r="F214" s="3"/>
      <c r="M214" s="4"/>
    </row>
    <row r="215" spans="1:13" ht="12.75" customHeight="1" x14ac:dyDescent="0.2">
      <c r="A215" s="23"/>
      <c r="F215" s="3"/>
      <c r="M215" s="4"/>
    </row>
    <row r="216" spans="1:13" ht="12.75" customHeight="1" x14ac:dyDescent="0.2">
      <c r="A216" s="23"/>
      <c r="F216" s="3"/>
      <c r="M216" s="4"/>
    </row>
    <row r="217" spans="1:13" ht="12.75" customHeight="1" x14ac:dyDescent="0.2">
      <c r="A217" s="23"/>
      <c r="F217" s="3"/>
      <c r="M217" s="4"/>
    </row>
    <row r="218" spans="1:13" ht="12.75" customHeight="1" x14ac:dyDescent="0.2">
      <c r="A218" s="23"/>
      <c r="F218" s="3"/>
      <c r="M218" s="4"/>
    </row>
    <row r="219" spans="1:13" ht="12.75" customHeight="1" x14ac:dyDescent="0.2">
      <c r="A219" s="23"/>
      <c r="F219" s="3"/>
      <c r="M219" s="4"/>
    </row>
    <row r="220" spans="1:13" ht="12.75" customHeight="1" x14ac:dyDescent="0.2">
      <c r="A220" s="23"/>
      <c r="F220" s="3"/>
      <c r="M220" s="4"/>
    </row>
    <row r="221" spans="1:13" ht="12.75" customHeight="1" x14ac:dyDescent="0.2">
      <c r="A221" s="23"/>
      <c r="F221" s="3"/>
      <c r="M221" s="4"/>
    </row>
    <row r="222" spans="1:13" ht="12.75" customHeight="1" x14ac:dyDescent="0.2">
      <c r="A222" s="23"/>
      <c r="F222" s="3"/>
      <c r="M222" s="4"/>
    </row>
    <row r="223" spans="1:13" ht="12.75" customHeight="1" x14ac:dyDescent="0.2">
      <c r="A223" s="23"/>
      <c r="F223" s="3"/>
      <c r="M223" s="4"/>
    </row>
    <row r="224" spans="1:13" ht="12.75" customHeight="1" x14ac:dyDescent="0.2">
      <c r="A224" s="23"/>
      <c r="F224" s="3"/>
      <c r="M224" s="4"/>
    </row>
    <row r="225" spans="1:13" ht="12.75" customHeight="1" x14ac:dyDescent="0.2">
      <c r="A225" s="23"/>
      <c r="F225" s="3"/>
      <c r="M225" s="4"/>
    </row>
    <row r="226" spans="1:13" ht="12.75" customHeight="1" x14ac:dyDescent="0.2">
      <c r="A226" s="23"/>
      <c r="F226" s="3"/>
      <c r="M226" s="4"/>
    </row>
    <row r="227" spans="1:13" ht="12.75" customHeight="1" x14ac:dyDescent="0.2">
      <c r="A227" s="23"/>
      <c r="F227" s="3"/>
      <c r="M227" s="4"/>
    </row>
    <row r="228" spans="1:13" ht="12.75" customHeight="1" x14ac:dyDescent="0.2">
      <c r="A228" s="23"/>
      <c r="F228" s="3"/>
      <c r="M228" s="4"/>
    </row>
    <row r="229" spans="1:13" ht="12.75" customHeight="1" x14ac:dyDescent="0.2">
      <c r="A229" s="23"/>
      <c r="F229" s="3"/>
      <c r="M229" s="4"/>
    </row>
    <row r="230" spans="1:13" ht="12.75" customHeight="1" x14ac:dyDescent="0.2">
      <c r="A230" s="23"/>
      <c r="F230" s="3"/>
      <c r="M230" s="4"/>
    </row>
    <row r="231" spans="1:13" ht="12.75" customHeight="1" x14ac:dyDescent="0.2">
      <c r="A231" s="23"/>
      <c r="F231" s="3"/>
      <c r="M231" s="4"/>
    </row>
    <row r="232" spans="1:13" ht="12.75" customHeight="1" x14ac:dyDescent="0.2">
      <c r="A232" s="23"/>
      <c r="F232" s="3"/>
      <c r="M232" s="4"/>
    </row>
    <row r="233" spans="1:13" ht="12.75" customHeight="1" x14ac:dyDescent="0.2">
      <c r="A233" s="23"/>
      <c r="F233" s="3"/>
      <c r="M233" s="4"/>
    </row>
    <row r="234" spans="1:13" ht="12.75" customHeight="1" x14ac:dyDescent="0.2">
      <c r="A234" s="23"/>
      <c r="F234" s="3"/>
      <c r="M234" s="4"/>
    </row>
    <row r="235" spans="1:13" ht="12.75" customHeight="1" x14ac:dyDescent="0.2">
      <c r="A235" s="23"/>
      <c r="F235" s="3"/>
      <c r="M235" s="4"/>
    </row>
    <row r="236" spans="1:13" ht="12.75" customHeight="1" x14ac:dyDescent="0.2">
      <c r="A236" s="23"/>
      <c r="F236" s="3"/>
      <c r="M236" s="4"/>
    </row>
    <row r="237" spans="1:13" ht="12.75" customHeight="1" x14ac:dyDescent="0.2">
      <c r="A237" s="23"/>
      <c r="F237" s="3"/>
      <c r="M237" s="4"/>
    </row>
    <row r="238" spans="1:13" ht="12.75" customHeight="1" x14ac:dyDescent="0.2">
      <c r="A238" s="23"/>
      <c r="F238" s="3"/>
      <c r="M238" s="4"/>
    </row>
    <row r="239" spans="1:13" ht="12.75" customHeight="1" x14ac:dyDescent="0.2">
      <c r="A239" s="23"/>
      <c r="F239" s="3"/>
      <c r="M239" s="4"/>
    </row>
    <row r="240" spans="1:13" ht="12.75" customHeight="1" x14ac:dyDescent="0.2">
      <c r="A240" s="23"/>
      <c r="F240" s="3"/>
      <c r="M240" s="4"/>
    </row>
    <row r="241" spans="1:13" ht="12.75" customHeight="1" x14ac:dyDescent="0.2">
      <c r="A241" s="23"/>
      <c r="F241" s="3"/>
      <c r="M241" s="4"/>
    </row>
    <row r="242" spans="1:13" ht="12.75" customHeight="1" x14ac:dyDescent="0.2">
      <c r="A242" s="23"/>
      <c r="F242" s="3"/>
      <c r="M242" s="4"/>
    </row>
    <row r="243" spans="1:13" ht="12.75" customHeight="1" x14ac:dyDescent="0.2">
      <c r="A243" s="23"/>
      <c r="F243" s="3"/>
      <c r="M243" s="4"/>
    </row>
    <row r="244" spans="1:13" ht="12.75" customHeight="1" x14ac:dyDescent="0.2">
      <c r="A244" s="23"/>
      <c r="F244" s="3"/>
      <c r="M244" s="4"/>
    </row>
    <row r="245" spans="1:13" ht="12.75" customHeight="1" x14ac:dyDescent="0.2">
      <c r="F245" s="3"/>
    </row>
    <row r="246" spans="1:13" ht="12.75" customHeight="1" x14ac:dyDescent="0.2">
      <c r="F246" s="3"/>
    </row>
    <row r="247" spans="1:13" ht="12.75" customHeight="1" x14ac:dyDescent="0.2">
      <c r="F247" s="3"/>
    </row>
    <row r="248" spans="1:13" ht="12.75" customHeight="1" x14ac:dyDescent="0.2">
      <c r="F248" s="3"/>
    </row>
    <row r="249" spans="1:13" ht="12.75" customHeight="1" x14ac:dyDescent="0.2">
      <c r="F249" s="3"/>
    </row>
    <row r="250" spans="1:13" ht="12.75" customHeight="1" x14ac:dyDescent="0.2">
      <c r="F250" s="3"/>
    </row>
    <row r="251" spans="1:13" ht="12.75" customHeight="1" x14ac:dyDescent="0.2">
      <c r="F251" s="3"/>
    </row>
    <row r="252" spans="1:13" ht="12.75" customHeight="1" x14ac:dyDescent="0.2">
      <c r="F252" s="3"/>
    </row>
    <row r="253" spans="1:13" ht="12.75" customHeight="1" x14ac:dyDescent="0.2">
      <c r="F253" s="3"/>
    </row>
    <row r="254" spans="1:13" ht="12.75" customHeight="1" x14ac:dyDescent="0.2">
      <c r="F254" s="3"/>
    </row>
    <row r="255" spans="1:13" ht="12.75" customHeight="1" x14ac:dyDescent="0.2">
      <c r="F255" s="3"/>
    </row>
    <row r="256" spans="1:13" ht="12.75" customHeight="1" x14ac:dyDescent="0.2">
      <c r="F256" s="3"/>
    </row>
    <row r="257" spans="6:6" ht="12.75" customHeight="1" x14ac:dyDescent="0.2">
      <c r="F257" s="3"/>
    </row>
    <row r="258" spans="6:6" ht="12.75" customHeight="1" x14ac:dyDescent="0.2">
      <c r="F258" s="3"/>
    </row>
    <row r="259" spans="6:6" ht="12.75" customHeight="1" x14ac:dyDescent="0.2">
      <c r="F259" s="3"/>
    </row>
    <row r="260" spans="6:6" ht="12.75" customHeight="1" x14ac:dyDescent="0.2">
      <c r="F260" s="3"/>
    </row>
    <row r="261" spans="6:6" ht="12.75" customHeight="1" x14ac:dyDescent="0.2">
      <c r="F261" s="3"/>
    </row>
    <row r="262" spans="6:6" ht="12.75" customHeight="1" x14ac:dyDescent="0.2">
      <c r="F262" s="3"/>
    </row>
    <row r="263" spans="6:6" ht="12.75" customHeight="1" x14ac:dyDescent="0.2">
      <c r="F263" s="3"/>
    </row>
    <row r="264" spans="6:6" ht="12.75" customHeight="1" x14ac:dyDescent="0.2">
      <c r="F264" s="3"/>
    </row>
    <row r="265" spans="6:6" ht="12.75" customHeight="1" x14ac:dyDescent="0.2">
      <c r="F265" s="3"/>
    </row>
    <row r="266" spans="6:6" ht="12.75" customHeight="1" x14ac:dyDescent="0.2">
      <c r="F266" s="3"/>
    </row>
    <row r="267" spans="6:6" ht="12.75" customHeight="1" x14ac:dyDescent="0.2">
      <c r="F267" s="3"/>
    </row>
    <row r="268" spans="6:6" ht="12.75" customHeight="1" x14ac:dyDescent="0.2">
      <c r="F268" s="3"/>
    </row>
    <row r="269" spans="6:6" ht="12.75" customHeight="1" x14ac:dyDescent="0.2">
      <c r="F269" s="3"/>
    </row>
    <row r="270" spans="6:6" ht="12.75" customHeight="1" x14ac:dyDescent="0.2">
      <c r="F270" s="3"/>
    </row>
    <row r="271" spans="6:6" ht="12.75" customHeight="1" x14ac:dyDescent="0.2">
      <c r="F271" s="3"/>
    </row>
    <row r="272" spans="6:6" ht="12.75" customHeight="1" x14ac:dyDescent="0.2">
      <c r="F272" s="3"/>
    </row>
    <row r="273" spans="6:6" ht="12.75" customHeight="1" x14ac:dyDescent="0.2">
      <c r="F273" s="3"/>
    </row>
    <row r="274" spans="6:6" ht="12.75" customHeight="1" x14ac:dyDescent="0.2">
      <c r="F274" s="3"/>
    </row>
    <row r="275" spans="6:6" ht="12.75" customHeight="1" x14ac:dyDescent="0.2">
      <c r="F275" s="3"/>
    </row>
    <row r="276" spans="6:6" ht="12.75" customHeight="1" x14ac:dyDescent="0.2">
      <c r="F276" s="3"/>
    </row>
    <row r="277" spans="6:6" ht="12.75" customHeight="1" x14ac:dyDescent="0.2">
      <c r="F277" s="3"/>
    </row>
    <row r="278" spans="6:6" ht="12.75" customHeight="1" x14ac:dyDescent="0.2">
      <c r="F278" s="3"/>
    </row>
    <row r="279" spans="6:6" ht="12.75" customHeight="1" x14ac:dyDescent="0.2">
      <c r="F279" s="3"/>
    </row>
    <row r="280" spans="6:6" ht="12.75" customHeight="1" x14ac:dyDescent="0.2">
      <c r="F280" s="3"/>
    </row>
    <row r="281" spans="6:6" ht="12.75" customHeight="1" x14ac:dyDescent="0.2">
      <c r="F281" s="3"/>
    </row>
    <row r="282" spans="6:6" ht="12.75" customHeight="1" x14ac:dyDescent="0.2">
      <c r="F282" s="3"/>
    </row>
    <row r="283" spans="6:6" ht="12.75" customHeight="1" x14ac:dyDescent="0.2">
      <c r="F283" s="3"/>
    </row>
    <row r="284" spans="6:6" ht="12.75" customHeight="1" x14ac:dyDescent="0.2">
      <c r="F284" s="3"/>
    </row>
    <row r="285" spans="6:6" ht="12.75" customHeight="1" x14ac:dyDescent="0.2">
      <c r="F285" s="3"/>
    </row>
    <row r="286" spans="6:6" ht="12.75" customHeight="1" x14ac:dyDescent="0.2">
      <c r="F286" s="3"/>
    </row>
    <row r="287" spans="6:6" ht="12.75" customHeight="1" x14ac:dyDescent="0.2">
      <c r="F287" s="3"/>
    </row>
    <row r="288" spans="6:6" ht="12.75" customHeight="1" x14ac:dyDescent="0.2">
      <c r="F288" s="3"/>
    </row>
    <row r="289" spans="6:6" ht="12.75" customHeight="1" x14ac:dyDescent="0.2">
      <c r="F289" s="3"/>
    </row>
    <row r="290" spans="6:6" ht="12.75" customHeight="1" x14ac:dyDescent="0.2">
      <c r="F290" s="3"/>
    </row>
    <row r="291" spans="6:6" ht="12.75" customHeight="1" x14ac:dyDescent="0.2">
      <c r="F291" s="3"/>
    </row>
    <row r="292" spans="6:6" ht="12.75" customHeight="1" x14ac:dyDescent="0.2">
      <c r="F292" s="3"/>
    </row>
    <row r="293" spans="6:6" ht="12.75" customHeight="1" x14ac:dyDescent="0.2">
      <c r="F293" s="3"/>
    </row>
    <row r="294" spans="6:6" ht="12.75" customHeight="1" x14ac:dyDescent="0.2">
      <c r="F294" s="3"/>
    </row>
    <row r="295" spans="6:6" ht="12.75" customHeight="1" x14ac:dyDescent="0.2">
      <c r="F295" s="3"/>
    </row>
    <row r="296" spans="6:6" ht="12.75" customHeight="1" x14ac:dyDescent="0.2">
      <c r="F296" s="3"/>
    </row>
    <row r="297" spans="6:6" ht="12.75" customHeight="1" x14ac:dyDescent="0.2">
      <c r="F297" s="3"/>
    </row>
    <row r="298" spans="6:6" ht="12.75" customHeight="1" x14ac:dyDescent="0.2">
      <c r="F298" s="3"/>
    </row>
    <row r="299" spans="6:6" ht="12.75" customHeight="1" x14ac:dyDescent="0.2">
      <c r="F299" s="3"/>
    </row>
    <row r="300" spans="6:6" ht="12.75" customHeight="1" x14ac:dyDescent="0.2">
      <c r="F300" s="3"/>
    </row>
    <row r="301" spans="6:6" ht="12.75" customHeight="1" x14ac:dyDescent="0.2">
      <c r="F301" s="3"/>
    </row>
    <row r="302" spans="6:6" ht="12.75" customHeight="1" x14ac:dyDescent="0.2">
      <c r="F302" s="3"/>
    </row>
    <row r="303" spans="6:6" ht="12.75" customHeight="1" x14ac:dyDescent="0.2">
      <c r="F303" s="3"/>
    </row>
    <row r="304" spans="6:6" ht="12.75" customHeight="1" x14ac:dyDescent="0.2">
      <c r="F304" s="3"/>
    </row>
    <row r="305" spans="6:6" ht="12.75" customHeight="1" x14ac:dyDescent="0.2">
      <c r="F305" s="3"/>
    </row>
    <row r="306" spans="6:6" ht="12.75" customHeight="1" x14ac:dyDescent="0.2">
      <c r="F306" s="3"/>
    </row>
    <row r="307" spans="6:6" ht="12.75" customHeight="1" x14ac:dyDescent="0.2">
      <c r="F307" s="3"/>
    </row>
    <row r="308" spans="6:6" ht="12.75" customHeight="1" x14ac:dyDescent="0.2">
      <c r="F308" s="3"/>
    </row>
    <row r="309" spans="6:6" ht="12.75" customHeight="1" x14ac:dyDescent="0.2">
      <c r="F309" s="3"/>
    </row>
    <row r="310" spans="6:6" ht="12.75" customHeight="1" x14ac:dyDescent="0.2">
      <c r="F310" s="3"/>
    </row>
    <row r="311" spans="6:6" ht="12.75" customHeight="1" x14ac:dyDescent="0.2">
      <c r="F311" s="3"/>
    </row>
    <row r="312" spans="6:6" ht="12.75" customHeight="1" x14ac:dyDescent="0.2">
      <c r="F312" s="3"/>
    </row>
    <row r="313" spans="6:6" ht="12.75" customHeight="1" x14ac:dyDescent="0.2">
      <c r="F313" s="3"/>
    </row>
    <row r="314" spans="6:6" ht="12.75" customHeight="1" x14ac:dyDescent="0.2">
      <c r="F314" s="3"/>
    </row>
    <row r="315" spans="6:6" ht="12.75" customHeight="1" x14ac:dyDescent="0.2">
      <c r="F315" s="3"/>
    </row>
    <row r="316" spans="6:6" ht="12.75" customHeight="1" x14ac:dyDescent="0.2">
      <c r="F316" s="3"/>
    </row>
    <row r="317" spans="6:6" ht="12.75" customHeight="1" x14ac:dyDescent="0.2">
      <c r="F317" s="3"/>
    </row>
    <row r="318" spans="6:6" ht="12.75" customHeight="1" x14ac:dyDescent="0.2">
      <c r="F318" s="3"/>
    </row>
    <row r="319" spans="6:6" ht="12.75" customHeight="1" x14ac:dyDescent="0.2">
      <c r="F319" s="3"/>
    </row>
    <row r="320" spans="6:6" ht="12.75" customHeight="1" x14ac:dyDescent="0.2">
      <c r="F320" s="3"/>
    </row>
    <row r="321" spans="6:6" ht="12.75" customHeight="1" x14ac:dyDescent="0.2">
      <c r="F321" s="3"/>
    </row>
    <row r="322" spans="6:6" ht="12.75" customHeight="1" x14ac:dyDescent="0.2">
      <c r="F322" s="3"/>
    </row>
    <row r="323" spans="6:6" ht="12.75" customHeight="1" x14ac:dyDescent="0.2">
      <c r="F323" s="3"/>
    </row>
    <row r="324" spans="6:6" ht="12.75" customHeight="1" x14ac:dyDescent="0.2">
      <c r="F324" s="3"/>
    </row>
    <row r="325" spans="6:6" ht="12.75" customHeight="1" x14ac:dyDescent="0.2">
      <c r="F325" s="3"/>
    </row>
    <row r="326" spans="6:6" ht="12.75" customHeight="1" x14ac:dyDescent="0.2">
      <c r="F326" s="3"/>
    </row>
    <row r="327" spans="6:6" ht="12.75" customHeight="1" x14ac:dyDescent="0.2">
      <c r="F327" s="3"/>
    </row>
    <row r="328" spans="6:6" ht="12.75" customHeight="1" x14ac:dyDescent="0.2">
      <c r="F328" s="3"/>
    </row>
    <row r="329" spans="6:6" ht="12.75" customHeight="1" x14ac:dyDescent="0.2">
      <c r="F329" s="3"/>
    </row>
    <row r="330" spans="6:6" ht="12.75" customHeight="1" x14ac:dyDescent="0.2">
      <c r="F330" s="3"/>
    </row>
    <row r="331" spans="6:6" ht="12.75" customHeight="1" x14ac:dyDescent="0.2">
      <c r="F331" s="3"/>
    </row>
    <row r="332" spans="6:6" ht="12.75" customHeight="1" x14ac:dyDescent="0.2">
      <c r="F332" s="3"/>
    </row>
    <row r="333" spans="6:6" ht="12.75" customHeight="1" x14ac:dyDescent="0.2">
      <c r="F333" s="3"/>
    </row>
    <row r="334" spans="6:6" ht="12.75" customHeight="1" x14ac:dyDescent="0.2">
      <c r="F334" s="3"/>
    </row>
    <row r="335" spans="6:6" ht="12.75" customHeight="1" x14ac:dyDescent="0.2">
      <c r="F335" s="3"/>
    </row>
    <row r="336" spans="6:6" ht="12.75" customHeight="1" x14ac:dyDescent="0.2">
      <c r="F336" s="3"/>
    </row>
    <row r="337" spans="6:6" ht="12.75" customHeight="1" x14ac:dyDescent="0.2">
      <c r="F337" s="3"/>
    </row>
    <row r="338" spans="6:6" ht="12.75" customHeight="1" x14ac:dyDescent="0.2">
      <c r="F338" s="3"/>
    </row>
    <row r="339" spans="6:6" ht="12.75" customHeight="1" x14ac:dyDescent="0.2">
      <c r="F339" s="3"/>
    </row>
    <row r="340" spans="6:6" ht="12.75" customHeight="1" x14ac:dyDescent="0.2">
      <c r="F340" s="3"/>
    </row>
    <row r="341" spans="6:6" ht="12.75" customHeight="1" x14ac:dyDescent="0.2">
      <c r="F341" s="3"/>
    </row>
    <row r="342" spans="6:6" ht="12.75" customHeight="1" x14ac:dyDescent="0.2">
      <c r="F342" s="3"/>
    </row>
    <row r="343" spans="6:6" ht="12.75" customHeight="1" x14ac:dyDescent="0.2">
      <c r="F343" s="3"/>
    </row>
    <row r="344" spans="6:6" ht="12.75" customHeight="1" x14ac:dyDescent="0.2">
      <c r="F344" s="3"/>
    </row>
    <row r="345" spans="6:6" ht="12.75" customHeight="1" x14ac:dyDescent="0.2">
      <c r="F345" s="3"/>
    </row>
    <row r="346" spans="6:6" ht="12.75" customHeight="1" x14ac:dyDescent="0.2">
      <c r="F346" s="3"/>
    </row>
    <row r="347" spans="6:6" ht="12.75" customHeight="1" x14ac:dyDescent="0.2">
      <c r="F347" s="3"/>
    </row>
    <row r="348" spans="6:6" ht="12.75" customHeight="1" x14ac:dyDescent="0.2">
      <c r="F348" s="3"/>
    </row>
    <row r="349" spans="6:6" ht="12.75" customHeight="1" x14ac:dyDescent="0.2">
      <c r="F349" s="3"/>
    </row>
    <row r="350" spans="6:6" ht="12.75" customHeight="1" x14ac:dyDescent="0.2">
      <c r="F350" s="3"/>
    </row>
    <row r="351" spans="6:6" ht="12.75" customHeight="1" x14ac:dyDescent="0.2">
      <c r="F351" s="3"/>
    </row>
    <row r="352" spans="6:6" ht="12.75" customHeight="1" x14ac:dyDescent="0.2">
      <c r="F352" s="3"/>
    </row>
    <row r="353" spans="6:6" ht="12.75" customHeight="1" x14ac:dyDescent="0.2">
      <c r="F353" s="3"/>
    </row>
    <row r="354" spans="6:6" ht="12.75" customHeight="1" x14ac:dyDescent="0.2">
      <c r="F354" s="3"/>
    </row>
    <row r="355" spans="6:6" ht="12.75" customHeight="1" x14ac:dyDescent="0.2">
      <c r="F355" s="3"/>
    </row>
    <row r="356" spans="6:6" ht="12.75" customHeight="1" x14ac:dyDescent="0.2">
      <c r="F356" s="3"/>
    </row>
    <row r="357" spans="6:6" ht="12.75" customHeight="1" x14ac:dyDescent="0.2">
      <c r="F357" s="3"/>
    </row>
    <row r="358" spans="6:6" ht="12.75" customHeight="1" x14ac:dyDescent="0.2">
      <c r="F358" s="3"/>
    </row>
    <row r="359" spans="6:6" ht="12.75" customHeight="1" x14ac:dyDescent="0.2">
      <c r="F359" s="3"/>
    </row>
    <row r="360" spans="6:6" ht="12.75" customHeight="1" x14ac:dyDescent="0.2">
      <c r="F360" s="3"/>
    </row>
    <row r="361" spans="6:6" ht="12.75" customHeight="1" x14ac:dyDescent="0.2">
      <c r="F361" s="3"/>
    </row>
    <row r="362" spans="6:6" ht="12.75" customHeight="1" x14ac:dyDescent="0.2">
      <c r="F362" s="3"/>
    </row>
    <row r="363" spans="6:6" ht="12.75" customHeight="1" x14ac:dyDescent="0.2">
      <c r="F363" s="3"/>
    </row>
    <row r="364" spans="6:6" ht="12.75" customHeight="1" x14ac:dyDescent="0.2">
      <c r="F364" s="3"/>
    </row>
    <row r="365" spans="6:6" ht="12.75" customHeight="1" x14ac:dyDescent="0.2">
      <c r="F365" s="3"/>
    </row>
    <row r="366" spans="6:6" ht="12.75" customHeight="1" x14ac:dyDescent="0.2">
      <c r="F366" s="3"/>
    </row>
    <row r="367" spans="6:6" ht="12.75" customHeight="1" x14ac:dyDescent="0.2">
      <c r="F367" s="3"/>
    </row>
    <row r="368" spans="6:6" ht="12.75" customHeight="1" x14ac:dyDescent="0.2">
      <c r="F368" s="3"/>
    </row>
    <row r="369" spans="6:6" ht="12.75" customHeight="1" x14ac:dyDescent="0.2">
      <c r="F369" s="3"/>
    </row>
    <row r="370" spans="6:6" ht="12.75" customHeight="1" x14ac:dyDescent="0.2">
      <c r="F370" s="3"/>
    </row>
    <row r="371" spans="6:6" ht="12.75" customHeight="1" x14ac:dyDescent="0.2">
      <c r="F371" s="3"/>
    </row>
    <row r="372" spans="6:6" ht="12.75" customHeight="1" x14ac:dyDescent="0.2">
      <c r="F372" s="3"/>
    </row>
    <row r="373" spans="6:6" ht="12.75" customHeight="1" x14ac:dyDescent="0.2">
      <c r="F373" s="3"/>
    </row>
    <row r="374" spans="6:6" ht="12.75" customHeight="1" x14ac:dyDescent="0.2">
      <c r="F374" s="3"/>
    </row>
    <row r="375" spans="6:6" ht="12.75" customHeight="1" x14ac:dyDescent="0.2">
      <c r="F375" s="3"/>
    </row>
    <row r="376" spans="6:6" ht="12.75" customHeight="1" x14ac:dyDescent="0.2">
      <c r="F376" s="3"/>
    </row>
    <row r="377" spans="6:6" ht="12.75" customHeight="1" x14ac:dyDescent="0.2">
      <c r="F377" s="3"/>
    </row>
    <row r="378" spans="6:6" ht="12.75" customHeight="1" x14ac:dyDescent="0.2">
      <c r="F378" s="3"/>
    </row>
    <row r="379" spans="6:6" ht="12.75" customHeight="1" x14ac:dyDescent="0.2">
      <c r="F379" s="3"/>
    </row>
    <row r="380" spans="6:6" ht="12.75" customHeight="1" x14ac:dyDescent="0.2">
      <c r="F380" s="3"/>
    </row>
    <row r="381" spans="6:6" ht="12.75" customHeight="1" x14ac:dyDescent="0.2">
      <c r="F381" s="3"/>
    </row>
    <row r="382" spans="6:6" ht="12.75" customHeight="1" x14ac:dyDescent="0.2">
      <c r="F382" s="3"/>
    </row>
    <row r="383" spans="6:6" ht="12.75" customHeight="1" x14ac:dyDescent="0.2">
      <c r="F383" s="3"/>
    </row>
    <row r="384" spans="6:6" ht="12.75" customHeight="1" x14ac:dyDescent="0.2">
      <c r="F384" s="3"/>
    </row>
    <row r="385" spans="6:6" ht="12.75" customHeight="1" x14ac:dyDescent="0.2">
      <c r="F385" s="3"/>
    </row>
    <row r="386" spans="6:6" ht="12.75" customHeight="1" x14ac:dyDescent="0.2">
      <c r="F386" s="3"/>
    </row>
    <row r="387" spans="6:6" ht="12.75" customHeight="1" x14ac:dyDescent="0.2">
      <c r="F387" s="3"/>
    </row>
    <row r="388" spans="6:6" ht="12.75" customHeight="1" x14ac:dyDescent="0.2">
      <c r="F388" s="3"/>
    </row>
    <row r="389" spans="6:6" ht="12.75" customHeight="1" x14ac:dyDescent="0.2">
      <c r="F389" s="3"/>
    </row>
    <row r="390" spans="6:6" ht="12.75" customHeight="1" x14ac:dyDescent="0.2">
      <c r="F390" s="3"/>
    </row>
    <row r="391" spans="6:6" ht="12.75" customHeight="1" x14ac:dyDescent="0.2">
      <c r="F391" s="3"/>
    </row>
    <row r="392" spans="6:6" ht="12.75" customHeight="1" x14ac:dyDescent="0.2">
      <c r="F392" s="3"/>
    </row>
    <row r="393" spans="6:6" ht="12.75" customHeight="1" x14ac:dyDescent="0.2">
      <c r="F393" s="3"/>
    </row>
    <row r="394" spans="6:6" ht="12.75" customHeight="1" x14ac:dyDescent="0.2">
      <c r="F394" s="3"/>
    </row>
    <row r="395" spans="6:6" ht="12.75" customHeight="1" x14ac:dyDescent="0.2">
      <c r="F395" s="3"/>
    </row>
    <row r="396" spans="6:6" ht="12.75" customHeight="1" x14ac:dyDescent="0.2">
      <c r="F396" s="3"/>
    </row>
    <row r="397" spans="6:6" ht="12.75" customHeight="1" x14ac:dyDescent="0.2">
      <c r="F397" s="3"/>
    </row>
    <row r="398" spans="6:6" ht="12.75" customHeight="1" x14ac:dyDescent="0.2">
      <c r="F398" s="3"/>
    </row>
    <row r="399" spans="6:6" ht="12.75" customHeight="1" x14ac:dyDescent="0.2">
      <c r="F399" s="3"/>
    </row>
    <row r="400" spans="6:6" ht="12.75" customHeight="1" x14ac:dyDescent="0.2">
      <c r="F400" s="3"/>
    </row>
    <row r="401" spans="6:6" ht="12.75" customHeight="1" x14ac:dyDescent="0.2">
      <c r="F401" s="3"/>
    </row>
    <row r="402" spans="6:6" ht="12.75" customHeight="1" x14ac:dyDescent="0.2">
      <c r="F402" s="3"/>
    </row>
    <row r="403" spans="6:6" ht="12.75" customHeight="1" x14ac:dyDescent="0.2">
      <c r="F403" s="3"/>
    </row>
    <row r="404" spans="6:6" ht="12.75" customHeight="1" x14ac:dyDescent="0.2">
      <c r="F404" s="3"/>
    </row>
    <row r="405" spans="6:6" ht="12.75" customHeight="1" x14ac:dyDescent="0.2">
      <c r="F405" s="3"/>
    </row>
    <row r="406" spans="6:6" ht="12.75" customHeight="1" x14ac:dyDescent="0.2">
      <c r="F406" s="3"/>
    </row>
    <row r="407" spans="6:6" ht="12.75" customHeight="1" x14ac:dyDescent="0.2">
      <c r="F407" s="3"/>
    </row>
    <row r="408" spans="6:6" ht="12.75" customHeight="1" x14ac:dyDescent="0.2">
      <c r="F408" s="3"/>
    </row>
    <row r="409" spans="6:6" ht="12.75" customHeight="1" x14ac:dyDescent="0.2">
      <c r="F409" s="3"/>
    </row>
    <row r="410" spans="6:6" ht="12.75" customHeight="1" x14ac:dyDescent="0.2">
      <c r="F410" s="3"/>
    </row>
    <row r="411" spans="6:6" ht="12.75" customHeight="1" x14ac:dyDescent="0.2">
      <c r="F411" s="3"/>
    </row>
    <row r="412" spans="6:6" ht="12.75" customHeight="1" x14ac:dyDescent="0.2">
      <c r="F412" s="3"/>
    </row>
    <row r="413" spans="6:6" ht="12.75" customHeight="1" x14ac:dyDescent="0.2">
      <c r="F413" s="3"/>
    </row>
    <row r="414" spans="6:6" ht="12.75" customHeight="1" x14ac:dyDescent="0.2">
      <c r="F414" s="3"/>
    </row>
    <row r="415" spans="6:6" ht="12.75" customHeight="1" x14ac:dyDescent="0.2">
      <c r="F415" s="3"/>
    </row>
    <row r="416" spans="6:6" ht="12.75" customHeight="1" x14ac:dyDescent="0.2">
      <c r="F416" s="3"/>
    </row>
    <row r="417" spans="6:6" ht="12.75" customHeight="1" x14ac:dyDescent="0.2">
      <c r="F417" s="3"/>
    </row>
    <row r="418" spans="6:6" ht="12.75" customHeight="1" x14ac:dyDescent="0.2">
      <c r="F418" s="3"/>
    </row>
    <row r="419" spans="6:6" ht="12.75" customHeight="1" x14ac:dyDescent="0.2">
      <c r="F419" s="3"/>
    </row>
    <row r="420" spans="6:6" ht="12.75" customHeight="1" x14ac:dyDescent="0.2">
      <c r="F420" s="3"/>
    </row>
    <row r="421" spans="6:6" ht="12.75" customHeight="1" x14ac:dyDescent="0.2">
      <c r="F421" s="3"/>
    </row>
    <row r="422" spans="6:6" ht="12.75" customHeight="1" x14ac:dyDescent="0.2">
      <c r="F422" s="3"/>
    </row>
    <row r="423" spans="6:6" ht="12.75" customHeight="1" x14ac:dyDescent="0.2">
      <c r="F423" s="3"/>
    </row>
    <row r="424" spans="6:6" ht="12.75" customHeight="1" x14ac:dyDescent="0.2">
      <c r="F424" s="3"/>
    </row>
    <row r="425" spans="6:6" ht="12.75" customHeight="1" x14ac:dyDescent="0.2">
      <c r="F425" s="3"/>
    </row>
    <row r="426" spans="6:6" ht="12.75" customHeight="1" x14ac:dyDescent="0.2">
      <c r="F426" s="3"/>
    </row>
    <row r="427" spans="6:6" ht="12.75" customHeight="1" x14ac:dyDescent="0.2">
      <c r="F427" s="3"/>
    </row>
    <row r="428" spans="6:6" ht="12.75" customHeight="1" x14ac:dyDescent="0.2">
      <c r="F428" s="3"/>
    </row>
    <row r="429" spans="6:6" ht="12.75" customHeight="1" x14ac:dyDescent="0.2">
      <c r="F429" s="3"/>
    </row>
    <row r="430" spans="6:6" ht="12.75" customHeight="1" x14ac:dyDescent="0.2">
      <c r="F430" s="3"/>
    </row>
    <row r="431" spans="6:6" ht="12.75" customHeight="1" x14ac:dyDescent="0.2">
      <c r="F431" s="3"/>
    </row>
    <row r="432" spans="6:6" ht="12.75" customHeight="1" x14ac:dyDescent="0.2">
      <c r="F432" s="3"/>
    </row>
    <row r="433" spans="6:6" ht="12.75" customHeight="1" x14ac:dyDescent="0.2">
      <c r="F433" s="3"/>
    </row>
    <row r="434" spans="6:6" ht="12.75" customHeight="1" x14ac:dyDescent="0.2">
      <c r="F434" s="3"/>
    </row>
    <row r="435" spans="6:6" ht="12.75" customHeight="1" x14ac:dyDescent="0.2">
      <c r="F435" s="3"/>
    </row>
    <row r="436" spans="6:6" ht="12.75" customHeight="1" x14ac:dyDescent="0.2">
      <c r="F436" s="3"/>
    </row>
    <row r="437" spans="6:6" ht="12.75" customHeight="1" x14ac:dyDescent="0.2">
      <c r="F437" s="3"/>
    </row>
    <row r="438" spans="6:6" ht="12.75" customHeight="1" x14ac:dyDescent="0.2">
      <c r="F438" s="3"/>
    </row>
    <row r="439" spans="6:6" ht="12.75" customHeight="1" x14ac:dyDescent="0.2">
      <c r="F439" s="3"/>
    </row>
    <row r="440" spans="6:6" ht="12.75" customHeight="1" x14ac:dyDescent="0.2">
      <c r="F440" s="3"/>
    </row>
    <row r="441" spans="6:6" ht="12.75" customHeight="1" x14ac:dyDescent="0.2">
      <c r="F441" s="3"/>
    </row>
    <row r="442" spans="6:6" ht="12.75" customHeight="1" x14ac:dyDescent="0.2">
      <c r="F442" s="3"/>
    </row>
    <row r="443" spans="6:6" ht="12.75" customHeight="1" x14ac:dyDescent="0.2">
      <c r="F443" s="3"/>
    </row>
    <row r="444" spans="6:6" ht="12.75" customHeight="1" x14ac:dyDescent="0.2">
      <c r="F444" s="3"/>
    </row>
    <row r="445" spans="6:6" ht="12.75" customHeight="1" x14ac:dyDescent="0.2">
      <c r="F445" s="3"/>
    </row>
    <row r="446" spans="6:6" ht="12.75" customHeight="1" x14ac:dyDescent="0.2">
      <c r="F446" s="3"/>
    </row>
    <row r="447" spans="6:6" ht="12.75" customHeight="1" x14ac:dyDescent="0.2">
      <c r="F447" s="3"/>
    </row>
    <row r="448" spans="6:6" ht="12.75" customHeight="1" x14ac:dyDescent="0.2">
      <c r="F448" s="3"/>
    </row>
    <row r="449" spans="6:6" ht="12.75" customHeight="1" x14ac:dyDescent="0.2">
      <c r="F449" s="3"/>
    </row>
    <row r="450" spans="6:6" ht="12.75" customHeight="1" x14ac:dyDescent="0.2">
      <c r="F450" s="3"/>
    </row>
    <row r="451" spans="6:6" ht="12.75" customHeight="1" x14ac:dyDescent="0.2">
      <c r="F451" s="3"/>
    </row>
    <row r="452" spans="6:6" ht="12.75" customHeight="1" x14ac:dyDescent="0.2">
      <c r="F452" s="3"/>
    </row>
    <row r="453" spans="6:6" ht="12.75" customHeight="1" x14ac:dyDescent="0.2">
      <c r="F453" s="3"/>
    </row>
    <row r="454" spans="6:6" ht="12.75" customHeight="1" x14ac:dyDescent="0.2">
      <c r="F454" s="3"/>
    </row>
    <row r="455" spans="6:6" ht="12.75" customHeight="1" x14ac:dyDescent="0.2">
      <c r="F455" s="3"/>
    </row>
    <row r="456" spans="6:6" ht="12.75" customHeight="1" x14ac:dyDescent="0.2">
      <c r="F456" s="3"/>
    </row>
    <row r="457" spans="6:6" ht="12.75" customHeight="1" x14ac:dyDescent="0.2">
      <c r="F457" s="3"/>
    </row>
    <row r="458" spans="6:6" ht="12.75" customHeight="1" x14ac:dyDescent="0.2">
      <c r="F458" s="3"/>
    </row>
    <row r="459" spans="6:6" ht="12.75" customHeight="1" x14ac:dyDescent="0.2">
      <c r="F459" s="3"/>
    </row>
    <row r="460" spans="6:6" ht="12.75" customHeight="1" x14ac:dyDescent="0.2">
      <c r="F460" s="3"/>
    </row>
    <row r="461" spans="6:6" ht="12.75" customHeight="1" x14ac:dyDescent="0.2">
      <c r="F461" s="3"/>
    </row>
    <row r="462" spans="6:6" ht="12.75" customHeight="1" x14ac:dyDescent="0.2">
      <c r="F462" s="3"/>
    </row>
    <row r="463" spans="6:6" ht="12.75" customHeight="1" x14ac:dyDescent="0.2">
      <c r="F463" s="3"/>
    </row>
    <row r="464" spans="6:6" ht="12.75" customHeight="1" x14ac:dyDescent="0.2">
      <c r="F464" s="3"/>
    </row>
    <row r="465" spans="6:6" ht="12.75" customHeight="1" x14ac:dyDescent="0.2">
      <c r="F465" s="3"/>
    </row>
    <row r="466" spans="6:6" ht="12.75" customHeight="1" x14ac:dyDescent="0.2">
      <c r="F466" s="3"/>
    </row>
    <row r="467" spans="6:6" ht="12.75" customHeight="1" x14ac:dyDescent="0.2">
      <c r="F467" s="3"/>
    </row>
    <row r="468" spans="6:6" ht="12.75" customHeight="1" x14ac:dyDescent="0.2">
      <c r="F468" s="3"/>
    </row>
    <row r="469" spans="6:6" ht="12.75" customHeight="1" x14ac:dyDescent="0.2">
      <c r="F469" s="3"/>
    </row>
    <row r="470" spans="6:6" ht="12.75" customHeight="1" x14ac:dyDescent="0.2">
      <c r="F470" s="3"/>
    </row>
    <row r="471" spans="6:6" ht="12.75" customHeight="1" x14ac:dyDescent="0.2">
      <c r="F471" s="3"/>
    </row>
    <row r="472" spans="6:6" ht="12.75" customHeight="1" x14ac:dyDescent="0.2">
      <c r="F472" s="3"/>
    </row>
    <row r="473" spans="6:6" ht="12.75" customHeight="1" x14ac:dyDescent="0.2">
      <c r="F473" s="3"/>
    </row>
    <row r="474" spans="6:6" ht="12.75" customHeight="1" x14ac:dyDescent="0.2">
      <c r="F474" s="3"/>
    </row>
    <row r="475" spans="6:6" ht="12.75" customHeight="1" x14ac:dyDescent="0.2">
      <c r="F475" s="3"/>
    </row>
    <row r="476" spans="6:6" ht="12.75" customHeight="1" x14ac:dyDescent="0.2">
      <c r="F476" s="3"/>
    </row>
    <row r="477" spans="6:6" ht="12.75" customHeight="1" x14ac:dyDescent="0.2">
      <c r="F477" s="3"/>
    </row>
    <row r="478" spans="6:6" ht="12.75" customHeight="1" x14ac:dyDescent="0.2">
      <c r="F478" s="3"/>
    </row>
    <row r="479" spans="6:6" ht="12.75" customHeight="1" x14ac:dyDescent="0.2">
      <c r="F479" s="3"/>
    </row>
    <row r="480" spans="6:6" ht="12.75" customHeight="1" x14ac:dyDescent="0.2">
      <c r="F480" s="3"/>
    </row>
    <row r="481" spans="6:6" ht="12.75" customHeight="1" x14ac:dyDescent="0.2">
      <c r="F481" s="3"/>
    </row>
    <row r="482" spans="6:6" ht="12.75" customHeight="1" x14ac:dyDescent="0.2">
      <c r="F482" s="3"/>
    </row>
    <row r="483" spans="6:6" ht="12.75" customHeight="1" x14ac:dyDescent="0.2">
      <c r="F483" s="3"/>
    </row>
    <row r="484" spans="6:6" ht="12.75" customHeight="1" x14ac:dyDescent="0.2">
      <c r="F484" s="3"/>
    </row>
    <row r="485" spans="6:6" ht="12.75" customHeight="1" x14ac:dyDescent="0.2">
      <c r="F485" s="3"/>
    </row>
    <row r="486" spans="6:6" ht="12.75" customHeight="1" x14ac:dyDescent="0.2">
      <c r="F486" s="3"/>
    </row>
    <row r="487" spans="6:6" ht="12.75" customHeight="1" x14ac:dyDescent="0.2">
      <c r="F487" s="3"/>
    </row>
    <row r="488" spans="6:6" ht="12.75" customHeight="1" x14ac:dyDescent="0.2">
      <c r="F488" s="3"/>
    </row>
    <row r="489" spans="6:6" ht="12.75" customHeight="1" x14ac:dyDescent="0.2">
      <c r="F489" s="3"/>
    </row>
    <row r="490" spans="6:6" ht="12.75" customHeight="1" x14ac:dyDescent="0.2">
      <c r="F490" s="3"/>
    </row>
    <row r="491" spans="6:6" ht="12.75" customHeight="1" x14ac:dyDescent="0.2">
      <c r="F491" s="3"/>
    </row>
    <row r="492" spans="6:6" ht="12.75" customHeight="1" x14ac:dyDescent="0.2">
      <c r="F492" s="3"/>
    </row>
    <row r="493" spans="6:6" ht="12.75" customHeight="1" x14ac:dyDescent="0.2">
      <c r="F493" s="3"/>
    </row>
    <row r="494" spans="6:6" ht="12.75" customHeight="1" x14ac:dyDescent="0.2">
      <c r="F494" s="3"/>
    </row>
    <row r="495" spans="6:6" ht="12.75" customHeight="1" x14ac:dyDescent="0.2">
      <c r="F495" s="3"/>
    </row>
    <row r="496" spans="6:6" ht="12.75" customHeight="1" x14ac:dyDescent="0.2">
      <c r="F496" s="3"/>
    </row>
    <row r="497" spans="6:6" ht="12.75" customHeight="1" x14ac:dyDescent="0.2">
      <c r="F497" s="3"/>
    </row>
    <row r="498" spans="6:6" ht="12.75" customHeight="1" x14ac:dyDescent="0.2">
      <c r="F498" s="3"/>
    </row>
    <row r="499" spans="6:6" ht="12.75" customHeight="1" x14ac:dyDescent="0.2">
      <c r="F499" s="3"/>
    </row>
    <row r="500" spans="6:6" ht="12.75" customHeight="1" x14ac:dyDescent="0.2">
      <c r="F500" s="3"/>
    </row>
    <row r="501" spans="6:6" ht="12.75" customHeight="1" x14ac:dyDescent="0.2">
      <c r="F501" s="3"/>
    </row>
    <row r="502" spans="6:6" ht="12.75" customHeight="1" x14ac:dyDescent="0.2">
      <c r="F502" s="3"/>
    </row>
    <row r="503" spans="6:6" ht="12.75" customHeight="1" x14ac:dyDescent="0.2">
      <c r="F503" s="3"/>
    </row>
    <row r="504" spans="6:6" ht="12.75" customHeight="1" x14ac:dyDescent="0.2">
      <c r="F504" s="3"/>
    </row>
    <row r="505" spans="6:6" ht="12.75" customHeight="1" x14ac:dyDescent="0.2">
      <c r="F505" s="3"/>
    </row>
    <row r="506" spans="6:6" ht="12.75" customHeight="1" x14ac:dyDescent="0.2">
      <c r="F506" s="3"/>
    </row>
    <row r="507" spans="6:6" ht="12.75" customHeight="1" x14ac:dyDescent="0.2">
      <c r="F507" s="3"/>
    </row>
    <row r="508" spans="6:6" ht="12.75" customHeight="1" x14ac:dyDescent="0.2">
      <c r="F508" s="3"/>
    </row>
    <row r="509" spans="6:6" ht="12.75" customHeight="1" x14ac:dyDescent="0.2">
      <c r="F509" s="3"/>
    </row>
    <row r="510" spans="6:6" ht="12.75" customHeight="1" x14ac:dyDescent="0.2">
      <c r="F510" s="3"/>
    </row>
    <row r="511" spans="6:6" ht="12.75" customHeight="1" x14ac:dyDescent="0.2">
      <c r="F511" s="3"/>
    </row>
    <row r="512" spans="6:6" ht="12.75" customHeight="1" x14ac:dyDescent="0.2">
      <c r="F512" s="3"/>
    </row>
    <row r="513" spans="6:6" ht="12.75" customHeight="1" x14ac:dyDescent="0.2">
      <c r="F513" s="3"/>
    </row>
    <row r="514" spans="6:6" ht="12.75" customHeight="1" x14ac:dyDescent="0.2">
      <c r="F514" s="3"/>
    </row>
    <row r="515" spans="6:6" ht="12.75" customHeight="1" x14ac:dyDescent="0.2">
      <c r="F515" s="3"/>
    </row>
    <row r="516" spans="6:6" ht="12.75" customHeight="1" x14ac:dyDescent="0.2">
      <c r="F516" s="3"/>
    </row>
    <row r="517" spans="6:6" ht="12.75" customHeight="1" x14ac:dyDescent="0.2">
      <c r="F517" s="3"/>
    </row>
    <row r="518" spans="6:6" ht="12.75" customHeight="1" x14ac:dyDescent="0.2">
      <c r="F518" s="3"/>
    </row>
    <row r="519" spans="6:6" ht="12.75" customHeight="1" x14ac:dyDescent="0.2">
      <c r="F519" s="3"/>
    </row>
    <row r="520" spans="6:6" ht="12.75" customHeight="1" x14ac:dyDescent="0.2">
      <c r="F520" s="3"/>
    </row>
    <row r="521" spans="6:6" ht="12.75" customHeight="1" x14ac:dyDescent="0.2">
      <c r="F521" s="3"/>
    </row>
    <row r="522" spans="6:6" ht="12.75" customHeight="1" x14ac:dyDescent="0.2">
      <c r="F522" s="3"/>
    </row>
    <row r="523" spans="6:6" ht="12.75" customHeight="1" x14ac:dyDescent="0.2">
      <c r="F523" s="3"/>
    </row>
    <row r="524" spans="6:6" ht="12.75" customHeight="1" x14ac:dyDescent="0.2">
      <c r="F524" s="3"/>
    </row>
    <row r="525" spans="6:6" ht="12.75" customHeight="1" x14ac:dyDescent="0.2">
      <c r="F525" s="3"/>
    </row>
    <row r="526" spans="6:6" ht="12.75" customHeight="1" x14ac:dyDescent="0.2">
      <c r="F526" s="3"/>
    </row>
    <row r="527" spans="6:6" ht="12.75" customHeight="1" x14ac:dyDescent="0.2">
      <c r="F527" s="3"/>
    </row>
    <row r="528" spans="6:6" ht="12.75" customHeight="1" x14ac:dyDescent="0.2">
      <c r="F528" s="3"/>
    </row>
    <row r="529" spans="6:6" ht="12.75" customHeight="1" x14ac:dyDescent="0.2">
      <c r="F529" s="3"/>
    </row>
    <row r="530" spans="6:6" ht="12.75" customHeight="1" x14ac:dyDescent="0.2">
      <c r="F530" s="3"/>
    </row>
    <row r="531" spans="6:6" ht="12.75" customHeight="1" x14ac:dyDescent="0.2">
      <c r="F531" s="3"/>
    </row>
    <row r="532" spans="6:6" ht="12.75" customHeight="1" x14ac:dyDescent="0.2">
      <c r="F532" s="3"/>
    </row>
    <row r="533" spans="6:6" ht="12.75" customHeight="1" x14ac:dyDescent="0.2">
      <c r="F533" s="3"/>
    </row>
    <row r="534" spans="6:6" ht="12.75" customHeight="1" x14ac:dyDescent="0.2">
      <c r="F534" s="3"/>
    </row>
    <row r="535" spans="6:6" ht="12.75" customHeight="1" x14ac:dyDescent="0.2">
      <c r="F535" s="3"/>
    </row>
    <row r="536" spans="6:6" ht="12.75" customHeight="1" x14ac:dyDescent="0.2">
      <c r="F536" s="3"/>
    </row>
    <row r="537" spans="6:6" ht="12.75" customHeight="1" x14ac:dyDescent="0.2">
      <c r="F537" s="3"/>
    </row>
    <row r="538" spans="6:6" ht="12.75" customHeight="1" x14ac:dyDescent="0.2">
      <c r="F538" s="3"/>
    </row>
    <row r="539" spans="6:6" ht="12.75" customHeight="1" x14ac:dyDescent="0.2">
      <c r="F539" s="3"/>
    </row>
    <row r="540" spans="6:6" ht="12.75" customHeight="1" x14ac:dyDescent="0.2">
      <c r="F540" s="3"/>
    </row>
    <row r="541" spans="6:6" ht="12.75" customHeight="1" x14ac:dyDescent="0.2">
      <c r="F541" s="3"/>
    </row>
    <row r="542" spans="6:6" ht="12.75" customHeight="1" x14ac:dyDescent="0.2">
      <c r="F542" s="3"/>
    </row>
    <row r="543" spans="6:6" ht="12.75" customHeight="1" x14ac:dyDescent="0.2">
      <c r="F543" s="3"/>
    </row>
    <row r="544" spans="6:6" ht="12.75" customHeight="1" x14ac:dyDescent="0.2">
      <c r="F544" s="3"/>
    </row>
    <row r="545" spans="6:6" ht="12.75" customHeight="1" x14ac:dyDescent="0.2">
      <c r="F545" s="3"/>
    </row>
    <row r="546" spans="6:6" ht="12.75" customHeight="1" x14ac:dyDescent="0.2">
      <c r="F546" s="3"/>
    </row>
    <row r="547" spans="6:6" ht="12.75" customHeight="1" x14ac:dyDescent="0.2">
      <c r="F547" s="3"/>
    </row>
    <row r="548" spans="6:6" ht="12.75" customHeight="1" x14ac:dyDescent="0.2">
      <c r="F548" s="3"/>
    </row>
    <row r="549" spans="6:6" ht="12.75" customHeight="1" x14ac:dyDescent="0.2">
      <c r="F549" s="3"/>
    </row>
    <row r="550" spans="6:6" ht="12.75" customHeight="1" x14ac:dyDescent="0.2">
      <c r="F550" s="3"/>
    </row>
    <row r="551" spans="6:6" ht="12.75" customHeight="1" x14ac:dyDescent="0.2">
      <c r="F551" s="3"/>
    </row>
    <row r="552" spans="6:6" ht="12.75" customHeight="1" x14ac:dyDescent="0.2">
      <c r="F552" s="3"/>
    </row>
    <row r="553" spans="6:6" ht="12.75" customHeight="1" x14ac:dyDescent="0.2">
      <c r="F553" s="3"/>
    </row>
    <row r="554" spans="6:6" ht="12.75" customHeight="1" x14ac:dyDescent="0.2">
      <c r="F554" s="3"/>
    </row>
    <row r="555" spans="6:6" ht="12.75" customHeight="1" x14ac:dyDescent="0.2">
      <c r="F555" s="3"/>
    </row>
    <row r="556" spans="6:6" ht="12.75" customHeight="1" x14ac:dyDescent="0.2">
      <c r="F556" s="3"/>
    </row>
    <row r="557" spans="6:6" ht="12.75" customHeight="1" x14ac:dyDescent="0.2">
      <c r="F557" s="3"/>
    </row>
    <row r="558" spans="6:6" ht="12.75" customHeight="1" x14ac:dyDescent="0.2">
      <c r="F558" s="3"/>
    </row>
    <row r="559" spans="6:6" ht="12.75" customHeight="1" x14ac:dyDescent="0.2">
      <c r="F559" s="3"/>
    </row>
    <row r="560" spans="6:6" ht="12.75" customHeight="1" x14ac:dyDescent="0.2">
      <c r="F560" s="3"/>
    </row>
    <row r="561" spans="6:6" ht="12.75" customHeight="1" x14ac:dyDescent="0.2">
      <c r="F561" s="3"/>
    </row>
    <row r="562" spans="6:6" ht="12.75" customHeight="1" x14ac:dyDescent="0.2">
      <c r="F562" s="3"/>
    </row>
    <row r="563" spans="6:6" ht="12.75" customHeight="1" x14ac:dyDescent="0.2">
      <c r="F563" s="3"/>
    </row>
    <row r="564" spans="6:6" ht="12.75" customHeight="1" x14ac:dyDescent="0.2">
      <c r="F564" s="3"/>
    </row>
    <row r="565" spans="6:6" ht="12.75" customHeight="1" x14ac:dyDescent="0.2">
      <c r="F565" s="3"/>
    </row>
    <row r="566" spans="6:6" ht="12.75" customHeight="1" x14ac:dyDescent="0.2">
      <c r="F566" s="3"/>
    </row>
    <row r="567" spans="6:6" ht="12.75" customHeight="1" x14ac:dyDescent="0.2">
      <c r="F567" s="3"/>
    </row>
    <row r="568" spans="6:6" ht="12.75" customHeight="1" x14ac:dyDescent="0.2">
      <c r="F568" s="3"/>
    </row>
    <row r="569" spans="6:6" ht="12.75" customHeight="1" x14ac:dyDescent="0.2">
      <c r="F569" s="3"/>
    </row>
    <row r="570" spans="6:6" ht="12.75" customHeight="1" x14ac:dyDescent="0.2">
      <c r="F570" s="3"/>
    </row>
    <row r="571" spans="6:6" ht="12.75" customHeight="1" x14ac:dyDescent="0.2">
      <c r="F571" s="3"/>
    </row>
    <row r="572" spans="6:6" ht="12.75" customHeight="1" x14ac:dyDescent="0.2">
      <c r="F572" s="3"/>
    </row>
    <row r="573" spans="6:6" ht="12.75" customHeight="1" x14ac:dyDescent="0.2">
      <c r="F573" s="3"/>
    </row>
    <row r="574" spans="6:6" ht="12.75" customHeight="1" x14ac:dyDescent="0.2">
      <c r="F574" s="3"/>
    </row>
    <row r="575" spans="6:6" ht="12.75" customHeight="1" x14ac:dyDescent="0.2">
      <c r="F575" s="3"/>
    </row>
    <row r="576" spans="6:6" ht="12.75" customHeight="1" x14ac:dyDescent="0.2">
      <c r="F576" s="3"/>
    </row>
    <row r="577" spans="6:6" ht="12.75" customHeight="1" x14ac:dyDescent="0.2">
      <c r="F577" s="3"/>
    </row>
    <row r="578" spans="6:6" ht="12.75" customHeight="1" x14ac:dyDescent="0.2">
      <c r="F578" s="3"/>
    </row>
    <row r="579" spans="6:6" ht="12.75" customHeight="1" x14ac:dyDescent="0.2">
      <c r="F579" s="3"/>
    </row>
    <row r="580" spans="6:6" ht="12.75" customHeight="1" x14ac:dyDescent="0.2">
      <c r="F580" s="3"/>
    </row>
    <row r="581" spans="6:6" ht="12.75" customHeight="1" x14ac:dyDescent="0.2">
      <c r="F581" s="3"/>
    </row>
    <row r="582" spans="6:6" ht="12.75" customHeight="1" x14ac:dyDescent="0.2">
      <c r="F582" s="3"/>
    </row>
    <row r="583" spans="6:6" ht="12.75" customHeight="1" x14ac:dyDescent="0.2">
      <c r="F583" s="3"/>
    </row>
    <row r="584" spans="6:6" ht="12.75" customHeight="1" x14ac:dyDescent="0.2">
      <c r="F584" s="3"/>
    </row>
    <row r="585" spans="6:6" ht="12.75" customHeight="1" x14ac:dyDescent="0.2">
      <c r="F585" s="3"/>
    </row>
    <row r="586" spans="6:6" ht="12.75" customHeight="1" x14ac:dyDescent="0.2">
      <c r="F586" s="3"/>
    </row>
    <row r="587" spans="6:6" ht="12.75" customHeight="1" x14ac:dyDescent="0.2">
      <c r="F587" s="3"/>
    </row>
    <row r="588" spans="6:6" ht="12.75" customHeight="1" x14ac:dyDescent="0.2">
      <c r="F588" s="3"/>
    </row>
    <row r="589" spans="6:6" ht="12.75" customHeight="1" x14ac:dyDescent="0.2">
      <c r="F589" s="3"/>
    </row>
    <row r="590" spans="6:6" ht="12.75" customHeight="1" x14ac:dyDescent="0.2">
      <c r="F590" s="3"/>
    </row>
    <row r="591" spans="6:6" ht="12.75" customHeight="1" x14ac:dyDescent="0.2">
      <c r="F591" s="3"/>
    </row>
    <row r="592" spans="6:6" ht="12.75" customHeight="1" x14ac:dyDescent="0.2">
      <c r="F592" s="3"/>
    </row>
    <row r="593" spans="6:6" ht="12.75" customHeight="1" x14ac:dyDescent="0.2">
      <c r="F593" s="3"/>
    </row>
    <row r="594" spans="6:6" ht="12.75" customHeight="1" x14ac:dyDescent="0.2">
      <c r="F594" s="3"/>
    </row>
    <row r="595" spans="6:6" ht="12.75" customHeight="1" x14ac:dyDescent="0.2">
      <c r="F595" s="3"/>
    </row>
    <row r="596" spans="6:6" ht="12.75" customHeight="1" x14ac:dyDescent="0.2">
      <c r="F596" s="3"/>
    </row>
    <row r="597" spans="6:6" ht="12.75" customHeight="1" x14ac:dyDescent="0.2">
      <c r="F597" s="3"/>
    </row>
    <row r="598" spans="6:6" ht="12.75" customHeight="1" x14ac:dyDescent="0.2">
      <c r="F598" s="3"/>
    </row>
    <row r="599" spans="6:6" ht="12.75" customHeight="1" x14ac:dyDescent="0.2">
      <c r="F599" s="3"/>
    </row>
    <row r="600" spans="6:6" ht="12.75" customHeight="1" x14ac:dyDescent="0.2">
      <c r="F600" s="3"/>
    </row>
    <row r="601" spans="6:6" ht="12.75" customHeight="1" x14ac:dyDescent="0.2">
      <c r="F601" s="3"/>
    </row>
    <row r="602" spans="6:6" ht="12.75" customHeight="1" x14ac:dyDescent="0.2">
      <c r="F602" s="3"/>
    </row>
    <row r="603" spans="6:6" ht="12.75" customHeight="1" x14ac:dyDescent="0.2">
      <c r="F603" s="3"/>
    </row>
    <row r="604" spans="6:6" ht="12.75" customHeight="1" x14ac:dyDescent="0.2">
      <c r="F604" s="3"/>
    </row>
    <row r="605" spans="6:6" ht="12.75" customHeight="1" x14ac:dyDescent="0.2">
      <c r="F605" s="3"/>
    </row>
    <row r="606" spans="6:6" ht="12.75" customHeight="1" x14ac:dyDescent="0.2">
      <c r="F606" s="3"/>
    </row>
    <row r="607" spans="6:6" ht="12.75" customHeight="1" x14ac:dyDescent="0.2">
      <c r="F607" s="3"/>
    </row>
    <row r="608" spans="6:6" ht="12.75" customHeight="1" x14ac:dyDescent="0.2">
      <c r="F608" s="3"/>
    </row>
    <row r="609" spans="6:6" ht="12.75" customHeight="1" x14ac:dyDescent="0.2">
      <c r="F609" s="3"/>
    </row>
    <row r="610" spans="6:6" ht="12.75" customHeight="1" x14ac:dyDescent="0.2">
      <c r="F610" s="3"/>
    </row>
    <row r="611" spans="6:6" ht="12.75" customHeight="1" x14ac:dyDescent="0.2">
      <c r="F611" s="3"/>
    </row>
    <row r="612" spans="6:6" ht="12.75" customHeight="1" x14ac:dyDescent="0.2">
      <c r="F612" s="3"/>
    </row>
    <row r="613" spans="6:6" ht="12.75" customHeight="1" x14ac:dyDescent="0.2">
      <c r="F613" s="3"/>
    </row>
    <row r="614" spans="6:6" ht="12.75" customHeight="1" x14ac:dyDescent="0.2">
      <c r="F614" s="3"/>
    </row>
    <row r="615" spans="6:6" ht="12.75" customHeight="1" x14ac:dyDescent="0.2">
      <c r="F615" s="3"/>
    </row>
    <row r="616" spans="6:6" ht="12.75" customHeight="1" x14ac:dyDescent="0.2">
      <c r="F616" s="3"/>
    </row>
    <row r="617" spans="6:6" ht="12.75" customHeight="1" x14ac:dyDescent="0.2">
      <c r="F617" s="3"/>
    </row>
    <row r="618" spans="6:6" ht="12.75" customHeight="1" x14ac:dyDescent="0.2">
      <c r="F618" s="3"/>
    </row>
    <row r="619" spans="6:6" ht="12.75" customHeight="1" x14ac:dyDescent="0.2">
      <c r="F619" s="3"/>
    </row>
    <row r="620" spans="6:6" ht="12.75" customHeight="1" x14ac:dyDescent="0.2">
      <c r="F620" s="3"/>
    </row>
    <row r="621" spans="6:6" ht="12.75" customHeight="1" x14ac:dyDescent="0.2">
      <c r="F621" s="3"/>
    </row>
    <row r="622" spans="6:6" ht="12.75" customHeight="1" x14ac:dyDescent="0.2">
      <c r="F622" s="3"/>
    </row>
    <row r="623" spans="6:6" ht="12.75" customHeight="1" x14ac:dyDescent="0.2">
      <c r="F623" s="3"/>
    </row>
    <row r="624" spans="6:6" ht="12.75" customHeight="1" x14ac:dyDescent="0.2">
      <c r="F624" s="3"/>
    </row>
    <row r="625" spans="6:6" ht="12.75" customHeight="1" x14ac:dyDescent="0.2">
      <c r="F625" s="3"/>
    </row>
    <row r="626" spans="6:6" ht="12.75" customHeight="1" x14ac:dyDescent="0.2">
      <c r="F626" s="3"/>
    </row>
    <row r="627" spans="6:6" ht="12.75" customHeight="1" x14ac:dyDescent="0.2">
      <c r="F627" s="3"/>
    </row>
    <row r="628" spans="6:6" ht="12.75" customHeight="1" x14ac:dyDescent="0.2">
      <c r="F628" s="3"/>
    </row>
    <row r="629" spans="6:6" ht="12.75" customHeight="1" x14ac:dyDescent="0.2">
      <c r="F629" s="3"/>
    </row>
    <row r="630" spans="6:6" ht="12.75" customHeight="1" x14ac:dyDescent="0.2">
      <c r="F630" s="3"/>
    </row>
    <row r="631" spans="6:6" ht="12.75" customHeight="1" x14ac:dyDescent="0.2">
      <c r="F631" s="3"/>
    </row>
    <row r="632" spans="6:6" ht="12.75" customHeight="1" x14ac:dyDescent="0.2">
      <c r="F632" s="3"/>
    </row>
    <row r="633" spans="6:6" ht="12.75" customHeight="1" x14ac:dyDescent="0.2">
      <c r="F633" s="3"/>
    </row>
    <row r="634" spans="6:6" ht="12.75" customHeight="1" x14ac:dyDescent="0.2">
      <c r="F634" s="3"/>
    </row>
    <row r="635" spans="6:6" ht="12.75" customHeight="1" x14ac:dyDescent="0.2">
      <c r="F635" s="3"/>
    </row>
    <row r="636" spans="6:6" ht="12.75" customHeight="1" x14ac:dyDescent="0.2">
      <c r="F636" s="3"/>
    </row>
    <row r="637" spans="6:6" ht="12.75" customHeight="1" x14ac:dyDescent="0.2">
      <c r="F637" s="3"/>
    </row>
    <row r="638" spans="6:6" ht="12.75" customHeight="1" x14ac:dyDescent="0.2">
      <c r="F638" s="3"/>
    </row>
    <row r="639" spans="6:6" ht="12.75" customHeight="1" x14ac:dyDescent="0.2">
      <c r="F639" s="3"/>
    </row>
    <row r="640" spans="6:6" ht="12.75" customHeight="1" x14ac:dyDescent="0.2">
      <c r="F640" s="3"/>
    </row>
    <row r="641" spans="6:6" ht="12.75" customHeight="1" x14ac:dyDescent="0.2">
      <c r="F641" s="3"/>
    </row>
    <row r="642" spans="6:6" ht="12.75" customHeight="1" x14ac:dyDescent="0.2">
      <c r="F642" s="3"/>
    </row>
    <row r="643" spans="6:6" ht="12.75" customHeight="1" x14ac:dyDescent="0.2">
      <c r="F643" s="3"/>
    </row>
    <row r="644" spans="6:6" ht="12.75" customHeight="1" x14ac:dyDescent="0.2">
      <c r="F644" s="3"/>
    </row>
    <row r="645" spans="6:6" ht="12.75" customHeight="1" x14ac:dyDescent="0.2">
      <c r="F645" s="3"/>
    </row>
    <row r="646" spans="6:6" ht="12.75" customHeight="1" x14ac:dyDescent="0.2">
      <c r="F646" s="3"/>
    </row>
    <row r="647" spans="6:6" ht="12.75" customHeight="1" x14ac:dyDescent="0.2">
      <c r="F647" s="3"/>
    </row>
    <row r="648" spans="6:6" ht="12.75" customHeight="1" x14ac:dyDescent="0.2">
      <c r="F648" s="3"/>
    </row>
    <row r="649" spans="6:6" ht="12.75" customHeight="1" x14ac:dyDescent="0.2">
      <c r="F649" s="3"/>
    </row>
    <row r="650" spans="6:6" ht="12.75" customHeight="1" x14ac:dyDescent="0.2">
      <c r="F650" s="3"/>
    </row>
    <row r="651" spans="6:6" ht="12.75" customHeight="1" x14ac:dyDescent="0.2">
      <c r="F651" s="3"/>
    </row>
    <row r="652" spans="6:6" ht="12.75" customHeight="1" x14ac:dyDescent="0.2">
      <c r="F652" s="3"/>
    </row>
    <row r="653" spans="6:6" ht="12.75" customHeight="1" x14ac:dyDescent="0.2">
      <c r="F653" s="3"/>
    </row>
    <row r="654" spans="6:6" ht="12.75" customHeight="1" x14ac:dyDescent="0.2">
      <c r="F654" s="3"/>
    </row>
    <row r="655" spans="6:6" ht="12.75" customHeight="1" x14ac:dyDescent="0.2">
      <c r="F655" s="3"/>
    </row>
    <row r="656" spans="6:6" ht="12.75" customHeight="1" x14ac:dyDescent="0.2">
      <c r="F656" s="3"/>
    </row>
    <row r="657" spans="6:6" ht="12.75" customHeight="1" x14ac:dyDescent="0.2">
      <c r="F657" s="3"/>
    </row>
    <row r="658" spans="6:6" ht="12.75" customHeight="1" x14ac:dyDescent="0.2">
      <c r="F658" s="3"/>
    </row>
    <row r="659" spans="6:6" ht="12.75" customHeight="1" x14ac:dyDescent="0.2">
      <c r="F659" s="3"/>
    </row>
    <row r="660" spans="6:6" ht="12.75" customHeight="1" x14ac:dyDescent="0.2">
      <c r="F660" s="3"/>
    </row>
    <row r="661" spans="6:6" ht="12.75" customHeight="1" x14ac:dyDescent="0.2">
      <c r="F661" s="3"/>
    </row>
    <row r="662" spans="6:6" ht="12.75" customHeight="1" x14ac:dyDescent="0.2">
      <c r="F662" s="3"/>
    </row>
    <row r="663" spans="6:6" ht="12.75" customHeight="1" x14ac:dyDescent="0.2">
      <c r="F663" s="3"/>
    </row>
    <row r="664" spans="6:6" ht="12.75" customHeight="1" x14ac:dyDescent="0.2">
      <c r="F664" s="3"/>
    </row>
    <row r="665" spans="6:6" ht="12.75" customHeight="1" x14ac:dyDescent="0.2">
      <c r="F665" s="3"/>
    </row>
    <row r="666" spans="6:6" ht="12.75" customHeight="1" x14ac:dyDescent="0.2">
      <c r="F666" s="3"/>
    </row>
    <row r="667" spans="6:6" ht="12.75" customHeight="1" x14ac:dyDescent="0.2">
      <c r="F667" s="3"/>
    </row>
    <row r="668" spans="6:6" ht="12.75" customHeight="1" x14ac:dyDescent="0.2">
      <c r="F668" s="3"/>
    </row>
    <row r="669" spans="6:6" ht="12.75" customHeight="1" x14ac:dyDescent="0.2">
      <c r="F669" s="3"/>
    </row>
    <row r="670" spans="6:6" ht="12.75" customHeight="1" x14ac:dyDescent="0.2">
      <c r="F670" s="3"/>
    </row>
    <row r="671" spans="6:6" ht="12.75" customHeight="1" x14ac:dyDescent="0.2">
      <c r="F671" s="3"/>
    </row>
    <row r="672" spans="6:6" ht="12.75" customHeight="1" x14ac:dyDescent="0.2">
      <c r="F672" s="3"/>
    </row>
    <row r="673" spans="6:6" ht="12.75" customHeight="1" x14ac:dyDescent="0.2">
      <c r="F673" s="3"/>
    </row>
    <row r="674" spans="6:6" ht="12.75" customHeight="1" x14ac:dyDescent="0.2">
      <c r="F674" s="3"/>
    </row>
    <row r="675" spans="6:6" ht="12.75" customHeight="1" x14ac:dyDescent="0.2">
      <c r="F675" s="3"/>
    </row>
    <row r="676" spans="6:6" ht="12.75" customHeight="1" x14ac:dyDescent="0.2">
      <c r="F676" s="3"/>
    </row>
    <row r="677" spans="6:6" ht="12.75" customHeight="1" x14ac:dyDescent="0.2">
      <c r="F677" s="3"/>
    </row>
    <row r="678" spans="6:6" ht="12.75" customHeight="1" x14ac:dyDescent="0.2">
      <c r="F678" s="3"/>
    </row>
    <row r="679" spans="6:6" ht="12.75" customHeight="1" x14ac:dyDescent="0.2">
      <c r="F679" s="3"/>
    </row>
    <row r="680" spans="6:6" ht="12.75" customHeight="1" x14ac:dyDescent="0.2">
      <c r="F680" s="3"/>
    </row>
    <row r="681" spans="6:6" ht="12.75" customHeight="1" x14ac:dyDescent="0.2">
      <c r="F681" s="3"/>
    </row>
    <row r="682" spans="6:6" ht="12.75" customHeight="1" x14ac:dyDescent="0.2">
      <c r="F682" s="3"/>
    </row>
    <row r="683" spans="6:6" ht="12.75" customHeight="1" x14ac:dyDescent="0.2">
      <c r="F683" s="3"/>
    </row>
    <row r="684" spans="6:6" ht="12.75" customHeight="1" x14ac:dyDescent="0.2">
      <c r="F684" s="3"/>
    </row>
    <row r="685" spans="6:6" ht="12.75" customHeight="1" x14ac:dyDescent="0.2">
      <c r="F685" s="3"/>
    </row>
    <row r="686" spans="6:6" ht="12.75" customHeight="1" x14ac:dyDescent="0.2">
      <c r="F686" s="3"/>
    </row>
    <row r="687" spans="6:6" ht="12.75" customHeight="1" x14ac:dyDescent="0.2">
      <c r="F687" s="3"/>
    </row>
    <row r="688" spans="6:6" ht="12.75" customHeight="1" x14ac:dyDescent="0.2">
      <c r="F688" s="3"/>
    </row>
    <row r="689" spans="6:6" ht="12.75" customHeight="1" x14ac:dyDescent="0.2">
      <c r="F689" s="3"/>
    </row>
    <row r="690" spans="6:6" ht="12.75" customHeight="1" x14ac:dyDescent="0.2">
      <c r="F690" s="3"/>
    </row>
    <row r="691" spans="6:6" ht="12.75" customHeight="1" x14ac:dyDescent="0.2">
      <c r="F691" s="3"/>
    </row>
    <row r="692" spans="6:6" ht="12.75" customHeight="1" x14ac:dyDescent="0.2">
      <c r="F692" s="3"/>
    </row>
    <row r="693" spans="6:6" ht="12.75" customHeight="1" x14ac:dyDescent="0.2">
      <c r="F693" s="3"/>
    </row>
    <row r="694" spans="6:6" ht="12.75" customHeight="1" x14ac:dyDescent="0.2">
      <c r="F694" s="3"/>
    </row>
    <row r="695" spans="6:6" ht="12.75" customHeight="1" x14ac:dyDescent="0.2">
      <c r="F695" s="3"/>
    </row>
    <row r="696" spans="6:6" ht="12.75" customHeight="1" x14ac:dyDescent="0.2">
      <c r="F696" s="3"/>
    </row>
    <row r="697" spans="6:6" ht="12.75" customHeight="1" x14ac:dyDescent="0.2">
      <c r="F697" s="3"/>
    </row>
    <row r="698" spans="6:6" ht="12.75" customHeight="1" x14ac:dyDescent="0.2">
      <c r="F698" s="3"/>
    </row>
    <row r="699" spans="6:6" ht="12.75" customHeight="1" x14ac:dyDescent="0.2">
      <c r="F699" s="3"/>
    </row>
    <row r="700" spans="6:6" ht="12.75" customHeight="1" x14ac:dyDescent="0.2">
      <c r="F700" s="3"/>
    </row>
    <row r="701" spans="6:6" ht="12.75" customHeight="1" x14ac:dyDescent="0.2">
      <c r="F701" s="3"/>
    </row>
    <row r="702" spans="6:6" ht="12.75" customHeight="1" x14ac:dyDescent="0.2">
      <c r="F702" s="3"/>
    </row>
    <row r="703" spans="6:6" ht="12.75" customHeight="1" x14ac:dyDescent="0.2">
      <c r="F703" s="3"/>
    </row>
    <row r="704" spans="6:6" ht="12.75" customHeight="1" x14ac:dyDescent="0.2">
      <c r="F704" s="3"/>
    </row>
    <row r="705" spans="6:6" ht="12.75" customHeight="1" x14ac:dyDescent="0.2">
      <c r="F705" s="3"/>
    </row>
    <row r="706" spans="6:6" ht="12.75" customHeight="1" x14ac:dyDescent="0.2">
      <c r="F706" s="3"/>
    </row>
    <row r="707" spans="6:6" ht="12.75" customHeight="1" x14ac:dyDescent="0.2">
      <c r="F707" s="3"/>
    </row>
    <row r="708" spans="6:6" ht="12.75" customHeight="1" x14ac:dyDescent="0.2">
      <c r="F708" s="3"/>
    </row>
    <row r="709" spans="6:6" ht="12.75" customHeight="1" x14ac:dyDescent="0.2">
      <c r="F709" s="3"/>
    </row>
    <row r="710" spans="6:6" ht="12.75" customHeight="1" x14ac:dyDescent="0.2">
      <c r="F710" s="3"/>
    </row>
    <row r="711" spans="6:6" ht="12.75" customHeight="1" x14ac:dyDescent="0.2">
      <c r="F711" s="3"/>
    </row>
    <row r="712" spans="6:6" ht="12.75" customHeight="1" x14ac:dyDescent="0.2">
      <c r="F712" s="3"/>
    </row>
    <row r="713" spans="6:6" ht="12.75" customHeight="1" x14ac:dyDescent="0.2">
      <c r="F713" s="3"/>
    </row>
    <row r="714" spans="6:6" ht="12.75" customHeight="1" x14ac:dyDescent="0.2">
      <c r="F714" s="3"/>
    </row>
    <row r="715" spans="6:6" ht="12.75" customHeight="1" x14ac:dyDescent="0.2">
      <c r="F715" s="3"/>
    </row>
    <row r="716" spans="6:6" ht="12.75" customHeight="1" x14ac:dyDescent="0.2">
      <c r="F716" s="3"/>
    </row>
    <row r="717" spans="6:6" ht="12.75" customHeight="1" x14ac:dyDescent="0.2">
      <c r="F717" s="3"/>
    </row>
    <row r="718" spans="6:6" ht="12.75" customHeight="1" x14ac:dyDescent="0.2">
      <c r="F718" s="3"/>
    </row>
    <row r="719" spans="6:6" ht="12.75" customHeight="1" x14ac:dyDescent="0.2">
      <c r="F719" s="3"/>
    </row>
    <row r="720" spans="6:6" ht="12.75" customHeight="1" x14ac:dyDescent="0.2">
      <c r="F720" s="3"/>
    </row>
    <row r="721" spans="6:6" ht="12.75" customHeight="1" x14ac:dyDescent="0.2">
      <c r="F721" s="3"/>
    </row>
    <row r="722" spans="6:6" ht="12.75" customHeight="1" x14ac:dyDescent="0.2">
      <c r="F722" s="3"/>
    </row>
    <row r="723" spans="6:6" ht="12.75" customHeight="1" x14ac:dyDescent="0.2">
      <c r="F723" s="3"/>
    </row>
    <row r="724" spans="6:6" ht="12.75" customHeight="1" x14ac:dyDescent="0.2">
      <c r="F724" s="3"/>
    </row>
    <row r="725" spans="6:6" ht="12.75" customHeight="1" x14ac:dyDescent="0.2">
      <c r="F725" s="3"/>
    </row>
    <row r="726" spans="6:6" ht="12.75" customHeight="1" x14ac:dyDescent="0.2">
      <c r="F726" s="3"/>
    </row>
    <row r="727" spans="6:6" ht="12.75" customHeight="1" x14ac:dyDescent="0.2">
      <c r="F727" s="3"/>
    </row>
    <row r="728" spans="6:6" ht="12.75" customHeight="1" x14ac:dyDescent="0.2">
      <c r="F728" s="3"/>
    </row>
    <row r="729" spans="6:6" ht="12.75" customHeight="1" x14ac:dyDescent="0.2">
      <c r="F729" s="3"/>
    </row>
    <row r="730" spans="6:6" ht="12.75" customHeight="1" x14ac:dyDescent="0.2">
      <c r="F730" s="3"/>
    </row>
    <row r="731" spans="6:6" ht="12.75" customHeight="1" x14ac:dyDescent="0.2">
      <c r="F731" s="3"/>
    </row>
    <row r="732" spans="6:6" ht="12.75" customHeight="1" x14ac:dyDescent="0.2">
      <c r="F732" s="3"/>
    </row>
    <row r="733" spans="6:6" ht="12.75" customHeight="1" x14ac:dyDescent="0.2">
      <c r="F733" s="3"/>
    </row>
    <row r="734" spans="6:6" ht="12.75" customHeight="1" x14ac:dyDescent="0.2">
      <c r="F734" s="3"/>
    </row>
    <row r="735" spans="6:6" ht="12.75" customHeight="1" x14ac:dyDescent="0.2">
      <c r="F735" s="3"/>
    </row>
    <row r="736" spans="6:6" ht="12.75" customHeight="1" x14ac:dyDescent="0.2">
      <c r="F736" s="3"/>
    </row>
    <row r="737" spans="6:6" ht="12.75" customHeight="1" x14ac:dyDescent="0.2">
      <c r="F737" s="3"/>
    </row>
    <row r="738" spans="6:6" ht="12.75" customHeight="1" x14ac:dyDescent="0.2">
      <c r="F738" s="3"/>
    </row>
    <row r="739" spans="6:6" ht="12.75" customHeight="1" x14ac:dyDescent="0.2">
      <c r="F739" s="3"/>
    </row>
    <row r="740" spans="6:6" ht="12.75" customHeight="1" x14ac:dyDescent="0.2">
      <c r="F740" s="3"/>
    </row>
    <row r="741" spans="6:6" ht="12.75" customHeight="1" x14ac:dyDescent="0.2">
      <c r="F741" s="3"/>
    </row>
    <row r="742" spans="6:6" ht="12.75" customHeight="1" x14ac:dyDescent="0.2">
      <c r="F742" s="3"/>
    </row>
    <row r="743" spans="6:6" ht="12.75" customHeight="1" x14ac:dyDescent="0.2">
      <c r="F743" s="3"/>
    </row>
    <row r="744" spans="6:6" ht="12.75" customHeight="1" x14ac:dyDescent="0.2">
      <c r="F744" s="3"/>
    </row>
    <row r="745" spans="6:6" ht="12.75" customHeight="1" x14ac:dyDescent="0.2">
      <c r="F745" s="3"/>
    </row>
    <row r="746" spans="6:6" ht="12.75" customHeight="1" x14ac:dyDescent="0.2">
      <c r="F746" s="3"/>
    </row>
    <row r="747" spans="6:6" ht="12.75" customHeight="1" x14ac:dyDescent="0.2">
      <c r="F747" s="3"/>
    </row>
    <row r="748" spans="6:6" ht="12.75" customHeight="1" x14ac:dyDescent="0.2">
      <c r="F748" s="3"/>
    </row>
    <row r="749" spans="6:6" ht="12.75" customHeight="1" x14ac:dyDescent="0.2">
      <c r="F749" s="3"/>
    </row>
    <row r="750" spans="6:6" ht="12.75" customHeight="1" x14ac:dyDescent="0.2">
      <c r="F750" s="3"/>
    </row>
    <row r="751" spans="6:6" ht="12.75" customHeight="1" x14ac:dyDescent="0.2">
      <c r="F751" s="3"/>
    </row>
    <row r="752" spans="6:6" ht="12.75" customHeight="1" x14ac:dyDescent="0.2">
      <c r="F752" s="3"/>
    </row>
    <row r="753" spans="6:6" ht="12.75" customHeight="1" x14ac:dyDescent="0.2">
      <c r="F753" s="3"/>
    </row>
    <row r="754" spans="6:6" ht="12.75" customHeight="1" x14ac:dyDescent="0.2">
      <c r="F754" s="3"/>
    </row>
    <row r="755" spans="6:6" ht="12.75" customHeight="1" x14ac:dyDescent="0.2">
      <c r="F755" s="3"/>
    </row>
    <row r="756" spans="6:6" ht="12.75" customHeight="1" x14ac:dyDescent="0.2">
      <c r="F756" s="3"/>
    </row>
    <row r="757" spans="6:6" ht="12.75" customHeight="1" x14ac:dyDescent="0.2">
      <c r="F757" s="3"/>
    </row>
    <row r="758" spans="6:6" ht="12.75" customHeight="1" x14ac:dyDescent="0.2">
      <c r="F758" s="3"/>
    </row>
    <row r="759" spans="6:6" ht="12.75" customHeight="1" x14ac:dyDescent="0.2">
      <c r="F759" s="3"/>
    </row>
    <row r="760" spans="6:6" ht="12.75" customHeight="1" x14ac:dyDescent="0.2">
      <c r="F760" s="3"/>
    </row>
    <row r="761" spans="6:6" ht="12.75" customHeight="1" x14ac:dyDescent="0.2">
      <c r="F761" s="3"/>
    </row>
    <row r="762" spans="6:6" ht="12.75" customHeight="1" x14ac:dyDescent="0.2">
      <c r="F762" s="3"/>
    </row>
    <row r="763" spans="6:6" ht="12.75" customHeight="1" x14ac:dyDescent="0.2">
      <c r="F763" s="3"/>
    </row>
    <row r="764" spans="6:6" ht="12.75" customHeight="1" x14ac:dyDescent="0.2">
      <c r="F764" s="3"/>
    </row>
    <row r="765" spans="6:6" ht="12.75" customHeight="1" x14ac:dyDescent="0.2">
      <c r="F765" s="3"/>
    </row>
    <row r="766" spans="6:6" ht="12.75" customHeight="1" x14ac:dyDescent="0.2">
      <c r="F766" s="3"/>
    </row>
    <row r="767" spans="6:6" ht="12.75" customHeight="1" x14ac:dyDescent="0.2">
      <c r="F767" s="3"/>
    </row>
    <row r="768" spans="6:6" ht="12.75" customHeight="1" x14ac:dyDescent="0.2">
      <c r="F768" s="3"/>
    </row>
    <row r="769" spans="6:6" ht="12.75" customHeight="1" x14ac:dyDescent="0.2">
      <c r="F769" s="3"/>
    </row>
    <row r="770" spans="6:6" ht="12.75" customHeight="1" x14ac:dyDescent="0.2">
      <c r="F770" s="3"/>
    </row>
    <row r="771" spans="6:6" ht="12.75" customHeight="1" x14ac:dyDescent="0.2">
      <c r="F771" s="3"/>
    </row>
    <row r="772" spans="6:6" ht="12.75" customHeight="1" x14ac:dyDescent="0.2">
      <c r="F772" s="3"/>
    </row>
    <row r="773" spans="6:6" ht="12.75" customHeight="1" x14ac:dyDescent="0.2">
      <c r="F773" s="3"/>
    </row>
    <row r="774" spans="6:6" ht="12.75" customHeight="1" x14ac:dyDescent="0.2">
      <c r="F774" s="3"/>
    </row>
    <row r="775" spans="6:6" ht="12.75" customHeight="1" x14ac:dyDescent="0.2">
      <c r="F775" s="3"/>
    </row>
    <row r="776" spans="6:6" ht="12.75" customHeight="1" x14ac:dyDescent="0.2">
      <c r="F776" s="3"/>
    </row>
    <row r="777" spans="6:6" ht="12.75" customHeight="1" x14ac:dyDescent="0.2">
      <c r="F777" s="3"/>
    </row>
    <row r="778" spans="6:6" ht="12.75" customHeight="1" x14ac:dyDescent="0.2">
      <c r="F778" s="3"/>
    </row>
    <row r="779" spans="6:6" ht="12.75" customHeight="1" x14ac:dyDescent="0.2">
      <c r="F779" s="3"/>
    </row>
    <row r="780" spans="6:6" ht="12.75" customHeight="1" x14ac:dyDescent="0.2">
      <c r="F780" s="3"/>
    </row>
    <row r="781" spans="6:6" ht="12.75" customHeight="1" x14ac:dyDescent="0.2">
      <c r="F781" s="3"/>
    </row>
    <row r="782" spans="6:6" ht="12.75" customHeight="1" x14ac:dyDescent="0.2">
      <c r="F782" s="3"/>
    </row>
    <row r="783" spans="6:6" ht="12.75" customHeight="1" x14ac:dyDescent="0.2">
      <c r="F783" s="3"/>
    </row>
    <row r="784" spans="6:6" ht="12.75" customHeight="1" x14ac:dyDescent="0.2">
      <c r="F784" s="3"/>
    </row>
    <row r="785" spans="6:6" ht="12.75" customHeight="1" x14ac:dyDescent="0.2">
      <c r="F785" s="3"/>
    </row>
    <row r="786" spans="6:6" ht="12.75" customHeight="1" x14ac:dyDescent="0.2">
      <c r="F786" s="3"/>
    </row>
    <row r="787" spans="6:6" ht="12.75" customHeight="1" x14ac:dyDescent="0.2">
      <c r="F787" s="3"/>
    </row>
    <row r="788" spans="6:6" ht="12.75" customHeight="1" x14ac:dyDescent="0.2">
      <c r="F788" s="3"/>
    </row>
    <row r="789" spans="6:6" ht="12.75" customHeight="1" x14ac:dyDescent="0.2">
      <c r="F789" s="3"/>
    </row>
    <row r="790" spans="6:6" ht="12.75" customHeight="1" x14ac:dyDescent="0.2">
      <c r="F790" s="3"/>
    </row>
    <row r="791" spans="6:6" ht="12.75" customHeight="1" x14ac:dyDescent="0.2">
      <c r="F791" s="3"/>
    </row>
    <row r="792" spans="6:6" ht="12.75" customHeight="1" x14ac:dyDescent="0.2">
      <c r="F792" s="3"/>
    </row>
    <row r="793" spans="6:6" ht="12.75" customHeight="1" x14ac:dyDescent="0.2">
      <c r="F793" s="3"/>
    </row>
    <row r="794" spans="6:6" ht="12.75" customHeight="1" x14ac:dyDescent="0.2">
      <c r="F794" s="3"/>
    </row>
    <row r="795" spans="6:6" ht="12.75" customHeight="1" x14ac:dyDescent="0.2">
      <c r="F795" s="3"/>
    </row>
    <row r="796" spans="6:6" ht="12.75" customHeight="1" x14ac:dyDescent="0.2">
      <c r="F796" s="3"/>
    </row>
    <row r="797" spans="6:6" ht="12.75" customHeight="1" x14ac:dyDescent="0.2">
      <c r="F797" s="3"/>
    </row>
    <row r="798" spans="6:6" ht="12.75" customHeight="1" x14ac:dyDescent="0.2">
      <c r="F798" s="3"/>
    </row>
    <row r="799" spans="6:6" ht="12.75" customHeight="1" x14ac:dyDescent="0.2">
      <c r="F799" s="3"/>
    </row>
    <row r="800" spans="6:6" ht="12.75" customHeight="1" x14ac:dyDescent="0.2">
      <c r="F800" s="3"/>
    </row>
    <row r="801" spans="6:6" ht="12.75" customHeight="1" x14ac:dyDescent="0.2">
      <c r="F801" s="3"/>
    </row>
    <row r="802" spans="6:6" ht="12.75" customHeight="1" x14ac:dyDescent="0.2">
      <c r="F802" s="3"/>
    </row>
    <row r="803" spans="6:6" ht="12.75" customHeight="1" x14ac:dyDescent="0.2">
      <c r="F803" s="3"/>
    </row>
    <row r="804" spans="6:6" ht="12.75" customHeight="1" x14ac:dyDescent="0.2">
      <c r="F804" s="3"/>
    </row>
    <row r="805" spans="6:6" ht="12.75" customHeight="1" x14ac:dyDescent="0.2">
      <c r="F805" s="3"/>
    </row>
    <row r="806" spans="6:6" ht="12.75" customHeight="1" x14ac:dyDescent="0.2">
      <c r="F806" s="3"/>
    </row>
    <row r="807" spans="6:6" ht="12.75" customHeight="1" x14ac:dyDescent="0.2">
      <c r="F807" s="3"/>
    </row>
    <row r="808" spans="6:6" ht="12.75" customHeight="1" x14ac:dyDescent="0.2">
      <c r="F808" s="3"/>
    </row>
    <row r="809" spans="6:6" ht="12.75" customHeight="1" x14ac:dyDescent="0.2">
      <c r="F809" s="3"/>
    </row>
    <row r="810" spans="6:6" ht="12.75" customHeight="1" x14ac:dyDescent="0.2">
      <c r="F810" s="3"/>
    </row>
    <row r="811" spans="6:6" ht="12.75" customHeight="1" x14ac:dyDescent="0.2">
      <c r="F811" s="3"/>
    </row>
    <row r="812" spans="6:6" ht="12.75" customHeight="1" x14ac:dyDescent="0.2">
      <c r="F812" s="3"/>
    </row>
    <row r="813" spans="6:6" ht="12.75" customHeight="1" x14ac:dyDescent="0.2">
      <c r="F813" s="3"/>
    </row>
    <row r="814" spans="6:6" ht="12.75" customHeight="1" x14ac:dyDescent="0.2">
      <c r="F814" s="3"/>
    </row>
    <row r="815" spans="6:6" ht="12.75" customHeight="1" x14ac:dyDescent="0.2">
      <c r="F815" s="3"/>
    </row>
    <row r="816" spans="6:6" ht="12.75" customHeight="1" x14ac:dyDescent="0.2">
      <c r="F816" s="3"/>
    </row>
    <row r="817" spans="6:6" ht="12.75" customHeight="1" x14ac:dyDescent="0.2">
      <c r="F817" s="3"/>
    </row>
    <row r="818" spans="6:6" ht="12.75" customHeight="1" x14ac:dyDescent="0.2">
      <c r="F818" s="3"/>
    </row>
    <row r="819" spans="6:6" ht="12.75" customHeight="1" x14ac:dyDescent="0.2">
      <c r="F819" s="3"/>
    </row>
    <row r="820" spans="6:6" ht="12.75" customHeight="1" x14ac:dyDescent="0.2">
      <c r="F820" s="3"/>
    </row>
    <row r="821" spans="6:6" ht="12.75" customHeight="1" x14ac:dyDescent="0.2">
      <c r="F821" s="3"/>
    </row>
    <row r="822" spans="6:6" ht="12.75" customHeight="1" x14ac:dyDescent="0.2">
      <c r="F822" s="3"/>
    </row>
    <row r="823" spans="6:6" ht="12.75" customHeight="1" x14ac:dyDescent="0.2">
      <c r="F823" s="3"/>
    </row>
    <row r="824" spans="6:6" ht="12.75" customHeight="1" x14ac:dyDescent="0.2">
      <c r="F824" s="3"/>
    </row>
    <row r="825" spans="6:6" ht="12.75" customHeight="1" x14ac:dyDescent="0.2">
      <c r="F825" s="3"/>
    </row>
    <row r="826" spans="6:6" ht="12.75" customHeight="1" x14ac:dyDescent="0.2">
      <c r="F826" s="3"/>
    </row>
    <row r="827" spans="6:6" ht="12.75" customHeight="1" x14ac:dyDescent="0.2">
      <c r="F827" s="3"/>
    </row>
    <row r="828" spans="6:6" ht="12.75" customHeight="1" x14ac:dyDescent="0.2">
      <c r="F828" s="3"/>
    </row>
    <row r="829" spans="6:6" ht="12.75" customHeight="1" x14ac:dyDescent="0.2">
      <c r="F829" s="3"/>
    </row>
    <row r="830" spans="6:6" ht="12.75" customHeight="1" x14ac:dyDescent="0.2">
      <c r="F830" s="3"/>
    </row>
    <row r="831" spans="6:6" ht="12.75" customHeight="1" x14ac:dyDescent="0.2">
      <c r="F831" s="3"/>
    </row>
    <row r="832" spans="6:6" ht="12.75" customHeight="1" x14ac:dyDescent="0.2">
      <c r="F832" s="3"/>
    </row>
    <row r="833" spans="6:6" ht="12.75" customHeight="1" x14ac:dyDescent="0.2">
      <c r="F833" s="3"/>
    </row>
    <row r="834" spans="6:6" ht="12.75" customHeight="1" x14ac:dyDescent="0.2">
      <c r="F834" s="3"/>
    </row>
    <row r="835" spans="6:6" ht="12.75" customHeight="1" x14ac:dyDescent="0.2">
      <c r="F835" s="3"/>
    </row>
    <row r="836" spans="6:6" ht="12.75" customHeight="1" x14ac:dyDescent="0.2">
      <c r="F836" s="3"/>
    </row>
    <row r="837" spans="6:6" ht="12.75" customHeight="1" x14ac:dyDescent="0.2">
      <c r="F837" s="3"/>
    </row>
    <row r="838" spans="6:6" ht="12.75" customHeight="1" x14ac:dyDescent="0.2">
      <c r="F838" s="3"/>
    </row>
    <row r="839" spans="6:6" ht="12.75" customHeight="1" x14ac:dyDescent="0.2">
      <c r="F839" s="3"/>
    </row>
    <row r="840" spans="6:6" ht="12.75" customHeight="1" x14ac:dyDescent="0.2">
      <c r="F840" s="3"/>
    </row>
    <row r="841" spans="6:6" ht="12.75" customHeight="1" x14ac:dyDescent="0.2">
      <c r="F841" s="3"/>
    </row>
    <row r="842" spans="6:6" ht="12.75" customHeight="1" x14ac:dyDescent="0.2">
      <c r="F842" s="3"/>
    </row>
    <row r="843" spans="6:6" ht="12.75" customHeight="1" x14ac:dyDescent="0.2">
      <c r="F843" s="3"/>
    </row>
    <row r="844" spans="6:6" ht="12.75" customHeight="1" x14ac:dyDescent="0.2">
      <c r="F844" s="3"/>
    </row>
    <row r="845" spans="6:6" ht="12.75" customHeight="1" x14ac:dyDescent="0.2">
      <c r="F845" s="3"/>
    </row>
    <row r="846" spans="6:6" ht="12.75" customHeight="1" x14ac:dyDescent="0.2">
      <c r="F846" s="3"/>
    </row>
    <row r="847" spans="6:6" ht="12.75" customHeight="1" x14ac:dyDescent="0.2">
      <c r="F847" s="3"/>
    </row>
    <row r="848" spans="6:6" ht="12.75" customHeight="1" x14ac:dyDescent="0.2">
      <c r="F848" s="3"/>
    </row>
    <row r="849" spans="6:6" ht="12.75" customHeight="1" x14ac:dyDescent="0.2">
      <c r="F849" s="3"/>
    </row>
    <row r="850" spans="6:6" ht="12.75" customHeight="1" x14ac:dyDescent="0.2">
      <c r="F850" s="3"/>
    </row>
    <row r="851" spans="6:6" ht="12.75" customHeight="1" x14ac:dyDescent="0.2">
      <c r="F851" s="3"/>
    </row>
    <row r="852" spans="6:6" ht="12.75" customHeight="1" x14ac:dyDescent="0.2">
      <c r="F852" s="3"/>
    </row>
    <row r="853" spans="6:6" ht="12.75" customHeight="1" x14ac:dyDescent="0.2">
      <c r="F853" s="3"/>
    </row>
    <row r="854" spans="6:6" ht="12.75" customHeight="1" x14ac:dyDescent="0.2">
      <c r="F854" s="3"/>
    </row>
    <row r="855" spans="6:6" ht="12.75" customHeight="1" x14ac:dyDescent="0.2">
      <c r="F855" s="3"/>
    </row>
    <row r="856" spans="6:6" ht="12.75" customHeight="1" x14ac:dyDescent="0.2">
      <c r="F856" s="3"/>
    </row>
    <row r="857" spans="6:6" ht="12.75" customHeight="1" x14ac:dyDescent="0.2">
      <c r="F857" s="3"/>
    </row>
    <row r="858" spans="6:6" ht="12.75" customHeight="1" x14ac:dyDescent="0.2">
      <c r="F858" s="3"/>
    </row>
    <row r="859" spans="6:6" ht="12.75" customHeight="1" x14ac:dyDescent="0.2">
      <c r="F859" s="3"/>
    </row>
    <row r="860" spans="6:6" ht="12.75" customHeight="1" x14ac:dyDescent="0.2">
      <c r="F860" s="3"/>
    </row>
    <row r="861" spans="6:6" ht="12.75" customHeight="1" x14ac:dyDescent="0.2">
      <c r="F861" s="3"/>
    </row>
    <row r="862" spans="6:6" ht="12.75" customHeight="1" x14ac:dyDescent="0.2">
      <c r="F862" s="3"/>
    </row>
    <row r="863" spans="6:6" ht="12.75" customHeight="1" x14ac:dyDescent="0.2">
      <c r="F863" s="3"/>
    </row>
    <row r="864" spans="6:6" ht="12.75" customHeight="1" x14ac:dyDescent="0.2">
      <c r="F864" s="3"/>
    </row>
    <row r="865" spans="6:6" ht="12.75" customHeight="1" x14ac:dyDescent="0.2">
      <c r="F865" s="3"/>
    </row>
    <row r="866" spans="6:6" ht="12.75" customHeight="1" x14ac:dyDescent="0.2">
      <c r="F866" s="3"/>
    </row>
    <row r="867" spans="6:6" ht="12.75" customHeight="1" x14ac:dyDescent="0.2">
      <c r="F867" s="3"/>
    </row>
    <row r="868" spans="6:6" ht="12.75" customHeight="1" x14ac:dyDescent="0.2">
      <c r="F868" s="3"/>
    </row>
    <row r="869" spans="6:6" ht="12.75" customHeight="1" x14ac:dyDescent="0.2">
      <c r="F869" s="3"/>
    </row>
    <row r="870" spans="6:6" ht="12.75" customHeight="1" x14ac:dyDescent="0.2">
      <c r="F870" s="3"/>
    </row>
    <row r="871" spans="6:6" ht="12.75" customHeight="1" x14ac:dyDescent="0.2">
      <c r="F871" s="3"/>
    </row>
    <row r="872" spans="6:6" ht="12.75" customHeight="1" x14ac:dyDescent="0.2">
      <c r="F872" s="3"/>
    </row>
    <row r="873" spans="6:6" ht="12.75" customHeight="1" x14ac:dyDescent="0.2">
      <c r="F873" s="3"/>
    </row>
    <row r="874" spans="6:6" ht="12.75" customHeight="1" x14ac:dyDescent="0.2">
      <c r="F874" s="3"/>
    </row>
    <row r="875" spans="6:6" ht="12.75" customHeight="1" x14ac:dyDescent="0.2">
      <c r="F875" s="3"/>
    </row>
    <row r="876" spans="6:6" ht="12.75" customHeight="1" x14ac:dyDescent="0.2">
      <c r="F876" s="3"/>
    </row>
    <row r="877" spans="6:6" ht="12.75" customHeight="1" x14ac:dyDescent="0.2">
      <c r="F877" s="3"/>
    </row>
    <row r="878" spans="6:6" ht="12.75" customHeight="1" x14ac:dyDescent="0.2">
      <c r="F878" s="3"/>
    </row>
    <row r="879" spans="6:6" ht="12.75" customHeight="1" x14ac:dyDescent="0.2">
      <c r="F879" s="3"/>
    </row>
    <row r="880" spans="6:6" ht="12.75" customHeight="1" x14ac:dyDescent="0.2">
      <c r="F880" s="3"/>
    </row>
    <row r="881" spans="6:6" ht="12.75" customHeight="1" x14ac:dyDescent="0.2">
      <c r="F881" s="3"/>
    </row>
    <row r="882" spans="6:6" ht="12.75" customHeight="1" x14ac:dyDescent="0.2">
      <c r="F882" s="3"/>
    </row>
    <row r="883" spans="6:6" ht="12.75" customHeight="1" x14ac:dyDescent="0.2">
      <c r="F883" s="3"/>
    </row>
    <row r="884" spans="6:6" ht="12.75" customHeight="1" x14ac:dyDescent="0.2">
      <c r="F884" s="3"/>
    </row>
    <row r="885" spans="6:6" ht="12.75" customHeight="1" x14ac:dyDescent="0.2">
      <c r="F885" s="3"/>
    </row>
    <row r="886" spans="6:6" ht="12.75" customHeight="1" x14ac:dyDescent="0.2">
      <c r="F886" s="3"/>
    </row>
    <row r="887" spans="6:6" ht="12.75" customHeight="1" x14ac:dyDescent="0.2">
      <c r="F887" s="3"/>
    </row>
    <row r="888" spans="6:6" ht="12.75" customHeight="1" x14ac:dyDescent="0.2">
      <c r="F888" s="3"/>
    </row>
    <row r="889" spans="6:6" ht="12.75" customHeight="1" x14ac:dyDescent="0.2">
      <c r="F889" s="3"/>
    </row>
    <row r="890" spans="6:6" ht="12.75" customHeight="1" x14ac:dyDescent="0.2">
      <c r="F890" s="3"/>
    </row>
    <row r="891" spans="6:6" ht="12.75" customHeight="1" x14ac:dyDescent="0.2">
      <c r="F891" s="3"/>
    </row>
    <row r="892" spans="6:6" ht="12.75" customHeight="1" x14ac:dyDescent="0.2">
      <c r="F892" s="3"/>
    </row>
    <row r="893" spans="6:6" ht="12.75" customHeight="1" x14ac:dyDescent="0.2">
      <c r="F893" s="3"/>
    </row>
    <row r="894" spans="6:6" ht="12.75" customHeight="1" x14ac:dyDescent="0.2">
      <c r="F894" s="3"/>
    </row>
    <row r="895" spans="6:6" ht="12.75" customHeight="1" x14ac:dyDescent="0.2">
      <c r="F895" s="3"/>
    </row>
    <row r="896" spans="6:6" ht="12.75" customHeight="1" x14ac:dyDescent="0.2">
      <c r="F896" s="3"/>
    </row>
    <row r="897" spans="6:6" ht="12.75" customHeight="1" x14ac:dyDescent="0.2">
      <c r="F897" s="3"/>
    </row>
    <row r="898" spans="6:6" ht="12.75" customHeight="1" x14ac:dyDescent="0.2">
      <c r="F898" s="3"/>
    </row>
    <row r="899" spans="6:6" ht="12.75" customHeight="1" x14ac:dyDescent="0.2">
      <c r="F899" s="3"/>
    </row>
    <row r="900" spans="6:6" ht="12.75" customHeight="1" x14ac:dyDescent="0.2">
      <c r="F900" s="3"/>
    </row>
    <row r="901" spans="6:6" ht="12.75" customHeight="1" x14ac:dyDescent="0.2">
      <c r="F901" s="3"/>
    </row>
    <row r="902" spans="6:6" ht="12.75" customHeight="1" x14ac:dyDescent="0.2">
      <c r="F902" s="3"/>
    </row>
    <row r="903" spans="6:6" ht="12.75" customHeight="1" x14ac:dyDescent="0.2">
      <c r="F903" s="3"/>
    </row>
    <row r="904" spans="6:6" ht="12.75" customHeight="1" x14ac:dyDescent="0.2">
      <c r="F904" s="3"/>
    </row>
    <row r="905" spans="6:6" ht="12.75" customHeight="1" x14ac:dyDescent="0.2">
      <c r="F905" s="3"/>
    </row>
    <row r="906" spans="6:6" ht="12.75" customHeight="1" x14ac:dyDescent="0.2">
      <c r="F906" s="3"/>
    </row>
    <row r="907" spans="6:6" ht="12.75" customHeight="1" x14ac:dyDescent="0.2">
      <c r="F907" s="3"/>
    </row>
    <row r="908" spans="6:6" ht="12.75" customHeight="1" x14ac:dyDescent="0.2">
      <c r="F908" s="3"/>
    </row>
    <row r="909" spans="6:6" ht="12.75" customHeight="1" x14ac:dyDescent="0.2">
      <c r="F909" s="3"/>
    </row>
    <row r="910" spans="6:6" ht="12.75" customHeight="1" x14ac:dyDescent="0.2">
      <c r="F910" s="3"/>
    </row>
    <row r="911" spans="6:6" ht="12.75" customHeight="1" x14ac:dyDescent="0.2">
      <c r="F911" s="3"/>
    </row>
    <row r="912" spans="6:6" ht="12.75" customHeight="1" x14ac:dyDescent="0.2">
      <c r="F912" s="3"/>
    </row>
    <row r="913" spans="6:6" ht="12.75" customHeight="1" x14ac:dyDescent="0.2">
      <c r="F913" s="3"/>
    </row>
    <row r="914" spans="6:6" ht="12.75" customHeight="1" x14ac:dyDescent="0.2">
      <c r="F914" s="3"/>
    </row>
    <row r="915" spans="6:6" ht="12.75" customHeight="1" x14ac:dyDescent="0.2">
      <c r="F915" s="3"/>
    </row>
    <row r="916" spans="6:6" ht="12.75" customHeight="1" x14ac:dyDescent="0.2">
      <c r="F916" s="3"/>
    </row>
    <row r="917" spans="6:6" ht="12.75" customHeight="1" x14ac:dyDescent="0.2">
      <c r="F917" s="3"/>
    </row>
    <row r="918" spans="6:6" ht="12.75" customHeight="1" x14ac:dyDescent="0.2">
      <c r="F918" s="3"/>
    </row>
    <row r="919" spans="6:6" ht="12.75" customHeight="1" x14ac:dyDescent="0.2">
      <c r="F919" s="3"/>
    </row>
    <row r="920" spans="6:6" ht="12.75" customHeight="1" x14ac:dyDescent="0.2">
      <c r="F920" s="3"/>
    </row>
    <row r="921" spans="6:6" ht="12.75" customHeight="1" x14ac:dyDescent="0.2">
      <c r="F921" s="3"/>
    </row>
    <row r="922" spans="6:6" ht="12.75" customHeight="1" x14ac:dyDescent="0.2">
      <c r="F922" s="3"/>
    </row>
    <row r="923" spans="6:6" ht="12.75" customHeight="1" x14ac:dyDescent="0.2">
      <c r="F923" s="3"/>
    </row>
    <row r="924" spans="6:6" ht="12.75" customHeight="1" x14ac:dyDescent="0.2">
      <c r="F924" s="3"/>
    </row>
    <row r="925" spans="6:6" ht="12.75" customHeight="1" x14ac:dyDescent="0.2">
      <c r="F925" s="3"/>
    </row>
    <row r="926" spans="6:6" ht="12.75" customHeight="1" x14ac:dyDescent="0.2">
      <c r="F926" s="3"/>
    </row>
    <row r="927" spans="6:6" ht="12.75" customHeight="1" x14ac:dyDescent="0.2">
      <c r="F927" s="3"/>
    </row>
    <row r="928" spans="6:6" ht="12.75" customHeight="1" x14ac:dyDescent="0.2">
      <c r="F928" s="3"/>
    </row>
    <row r="929" spans="6:6" ht="12.75" customHeight="1" x14ac:dyDescent="0.2">
      <c r="F929" s="3"/>
    </row>
    <row r="930" spans="6:6" ht="12.75" customHeight="1" x14ac:dyDescent="0.2">
      <c r="F930" s="3"/>
    </row>
    <row r="931" spans="6:6" ht="12.75" customHeight="1" x14ac:dyDescent="0.2">
      <c r="F931" s="3"/>
    </row>
    <row r="932" spans="6:6" ht="12.75" customHeight="1" x14ac:dyDescent="0.2">
      <c r="F932" s="3"/>
    </row>
    <row r="933" spans="6:6" ht="12.75" customHeight="1" x14ac:dyDescent="0.2">
      <c r="F933" s="3"/>
    </row>
    <row r="934" spans="6:6" ht="12.75" customHeight="1" x14ac:dyDescent="0.2">
      <c r="F934" s="3"/>
    </row>
    <row r="935" spans="6:6" ht="12.75" customHeight="1" x14ac:dyDescent="0.2">
      <c r="F935" s="3"/>
    </row>
    <row r="936" spans="6:6" ht="12.75" customHeight="1" x14ac:dyDescent="0.2">
      <c r="F936" s="3"/>
    </row>
    <row r="937" spans="6:6" ht="12.75" customHeight="1" x14ac:dyDescent="0.2">
      <c r="F937" s="3"/>
    </row>
    <row r="938" spans="6:6" ht="12.75" customHeight="1" x14ac:dyDescent="0.2">
      <c r="F938" s="3"/>
    </row>
    <row r="939" spans="6:6" ht="12.75" customHeight="1" x14ac:dyDescent="0.2">
      <c r="F939" s="3"/>
    </row>
    <row r="940" spans="6:6" ht="12.75" customHeight="1" x14ac:dyDescent="0.2">
      <c r="F940" s="3"/>
    </row>
    <row r="941" spans="6:6" ht="12.75" customHeight="1" x14ac:dyDescent="0.2">
      <c r="F941" s="3"/>
    </row>
    <row r="942" spans="6:6" ht="12.75" customHeight="1" x14ac:dyDescent="0.2">
      <c r="F942" s="3"/>
    </row>
    <row r="943" spans="6:6" ht="12.75" customHeight="1" x14ac:dyDescent="0.2">
      <c r="F943" s="3"/>
    </row>
    <row r="944" spans="6:6" ht="12.75" customHeight="1" x14ac:dyDescent="0.2">
      <c r="F944" s="3"/>
    </row>
    <row r="945" spans="6:6" ht="12.75" customHeight="1" x14ac:dyDescent="0.2">
      <c r="F945" s="3"/>
    </row>
    <row r="946" spans="6:6" ht="12.75" customHeight="1" x14ac:dyDescent="0.2">
      <c r="F946" s="3"/>
    </row>
    <row r="947" spans="6:6" ht="12.75" customHeight="1" x14ac:dyDescent="0.2">
      <c r="F947" s="3"/>
    </row>
    <row r="948" spans="6:6" ht="12.75" customHeight="1" x14ac:dyDescent="0.2">
      <c r="F948" s="3"/>
    </row>
    <row r="949" spans="6:6" ht="12.75" customHeight="1" x14ac:dyDescent="0.2">
      <c r="F949" s="3"/>
    </row>
    <row r="950" spans="6:6" ht="12.75" customHeight="1" x14ac:dyDescent="0.2">
      <c r="F950" s="3"/>
    </row>
    <row r="951" spans="6:6" ht="12.75" customHeight="1" x14ac:dyDescent="0.2">
      <c r="F951" s="3"/>
    </row>
    <row r="952" spans="6:6" ht="12.75" customHeight="1" x14ac:dyDescent="0.2">
      <c r="F952" s="3"/>
    </row>
    <row r="953" spans="6:6" ht="12.75" customHeight="1" x14ac:dyDescent="0.2">
      <c r="F953" s="3"/>
    </row>
    <row r="954" spans="6:6" ht="12.75" customHeight="1" x14ac:dyDescent="0.2">
      <c r="F954" s="3"/>
    </row>
    <row r="955" spans="6:6" ht="12.75" customHeight="1" x14ac:dyDescent="0.2">
      <c r="F955" s="3"/>
    </row>
    <row r="956" spans="6:6" ht="12.75" customHeight="1" x14ac:dyDescent="0.2">
      <c r="F956" s="3"/>
    </row>
    <row r="957" spans="6:6" ht="12.75" customHeight="1" x14ac:dyDescent="0.2">
      <c r="F957" s="3"/>
    </row>
    <row r="958" spans="6:6" ht="12.75" customHeight="1" x14ac:dyDescent="0.2">
      <c r="F958" s="3"/>
    </row>
    <row r="959" spans="6:6" ht="12.75" customHeight="1" x14ac:dyDescent="0.2">
      <c r="F959" s="3"/>
    </row>
    <row r="960" spans="6:6" ht="12.75" customHeight="1" x14ac:dyDescent="0.2">
      <c r="F960" s="3"/>
    </row>
    <row r="961" spans="6:6" ht="12.75" customHeight="1" x14ac:dyDescent="0.2">
      <c r="F961" s="3"/>
    </row>
    <row r="962" spans="6:6" ht="12.75" customHeight="1" x14ac:dyDescent="0.2">
      <c r="F962" s="3"/>
    </row>
    <row r="963" spans="6:6" ht="12.75" customHeight="1" x14ac:dyDescent="0.2">
      <c r="F963" s="3"/>
    </row>
    <row r="964" spans="6:6" ht="12.75" customHeight="1" x14ac:dyDescent="0.2">
      <c r="F964" s="3"/>
    </row>
    <row r="965" spans="6:6" ht="12.75" customHeight="1" x14ac:dyDescent="0.2">
      <c r="F965" s="3"/>
    </row>
    <row r="966" spans="6:6" ht="12.75" customHeight="1" x14ac:dyDescent="0.2">
      <c r="F966" s="3"/>
    </row>
    <row r="967" spans="6:6" ht="12.75" customHeight="1" x14ac:dyDescent="0.2">
      <c r="F967" s="3"/>
    </row>
    <row r="968" spans="6:6" ht="12.75" customHeight="1" x14ac:dyDescent="0.2">
      <c r="F968" s="3"/>
    </row>
    <row r="969" spans="6:6" ht="12.75" customHeight="1" x14ac:dyDescent="0.2">
      <c r="F969" s="3"/>
    </row>
    <row r="970" spans="6:6" ht="12.75" customHeight="1" x14ac:dyDescent="0.2">
      <c r="F970" s="3"/>
    </row>
    <row r="971" spans="6:6" ht="12.75" customHeight="1" x14ac:dyDescent="0.2">
      <c r="F971" s="3"/>
    </row>
    <row r="972" spans="6:6" ht="12.75" customHeight="1" x14ac:dyDescent="0.2">
      <c r="F972" s="3"/>
    </row>
    <row r="973" spans="6:6" ht="12.75" customHeight="1" x14ac:dyDescent="0.2">
      <c r="F973" s="3"/>
    </row>
    <row r="974" spans="6:6" ht="12.75" customHeight="1" x14ac:dyDescent="0.2">
      <c r="F974" s="3"/>
    </row>
    <row r="975" spans="6:6" ht="12.75" customHeight="1" x14ac:dyDescent="0.2">
      <c r="F975" s="3"/>
    </row>
    <row r="976" spans="6:6" ht="12.75" customHeight="1" x14ac:dyDescent="0.2">
      <c r="F976" s="3"/>
    </row>
    <row r="977" spans="6:6" ht="12.75" customHeight="1" x14ac:dyDescent="0.2">
      <c r="F977" s="3"/>
    </row>
    <row r="978" spans="6:6" ht="12.75" customHeight="1" x14ac:dyDescent="0.2">
      <c r="F978" s="3"/>
    </row>
    <row r="979" spans="6:6" ht="12.75" customHeight="1" x14ac:dyDescent="0.2">
      <c r="F979" s="3"/>
    </row>
    <row r="980" spans="6:6" ht="12.75" customHeight="1" x14ac:dyDescent="0.2">
      <c r="F980" s="3"/>
    </row>
    <row r="981" spans="6:6" ht="12.75" customHeight="1" x14ac:dyDescent="0.2">
      <c r="F981" s="3"/>
    </row>
    <row r="982" spans="6:6" ht="12.75" customHeight="1" x14ac:dyDescent="0.2">
      <c r="F982" s="3"/>
    </row>
    <row r="983" spans="6:6" ht="12.75" customHeight="1" x14ac:dyDescent="0.2">
      <c r="F983" s="3"/>
    </row>
    <row r="984" spans="6:6" ht="12.75" customHeight="1" x14ac:dyDescent="0.2">
      <c r="F984" s="3"/>
    </row>
    <row r="985" spans="6:6" ht="12.75" customHeight="1" x14ac:dyDescent="0.2">
      <c r="F985" s="3"/>
    </row>
    <row r="986" spans="6:6" ht="12.75" customHeight="1" x14ac:dyDescent="0.2">
      <c r="F986" s="3"/>
    </row>
    <row r="987" spans="6:6" ht="12.75" customHeight="1" x14ac:dyDescent="0.2">
      <c r="F987" s="3"/>
    </row>
    <row r="988" spans="6:6" ht="12.75" customHeight="1" x14ac:dyDescent="0.2">
      <c r="F988" s="3"/>
    </row>
    <row r="989" spans="6:6" ht="12.75" customHeight="1" x14ac:dyDescent="0.2">
      <c r="F989" s="3"/>
    </row>
    <row r="990" spans="6:6" ht="12.75" customHeight="1" x14ac:dyDescent="0.2">
      <c r="F990" s="3"/>
    </row>
    <row r="991" spans="6:6" ht="12.75" customHeight="1" x14ac:dyDescent="0.2">
      <c r="F991" s="3"/>
    </row>
    <row r="992" spans="6:6" ht="12.75" customHeight="1" x14ac:dyDescent="0.2">
      <c r="F992" s="3"/>
    </row>
    <row r="993" spans="6:6" ht="12.75" customHeight="1" x14ac:dyDescent="0.2">
      <c r="F993" s="3"/>
    </row>
    <row r="994" spans="6:6" ht="12.75" customHeight="1" x14ac:dyDescent="0.2">
      <c r="F994" s="3"/>
    </row>
    <row r="995" spans="6:6" ht="12.75" customHeight="1" x14ac:dyDescent="0.2">
      <c r="F995" s="3"/>
    </row>
    <row r="996" spans="6:6" ht="12.75" customHeight="1" x14ac:dyDescent="0.2">
      <c r="F996" s="3"/>
    </row>
    <row r="997" spans="6:6" ht="12.75" customHeight="1" x14ac:dyDescent="0.2">
      <c r="F997" s="3"/>
    </row>
    <row r="998" spans="6:6" ht="12.75" customHeight="1" x14ac:dyDescent="0.2">
      <c r="F998" s="3"/>
    </row>
    <row r="999" spans="6:6" ht="12.75" customHeight="1" x14ac:dyDescent="0.2">
      <c r="F999" s="3"/>
    </row>
    <row r="1000" spans="6:6" ht="12.75" customHeight="1" x14ac:dyDescent="0.2">
      <c r="F1000" s="3"/>
    </row>
    <row r="1001" spans="6:6" ht="12.75" customHeight="1" x14ac:dyDescent="0.2">
      <c r="F1001" s="3"/>
    </row>
  </sheetData>
  <mergeCells count="20">
    <mergeCell ref="G35:M35"/>
    <mergeCell ref="G36:M36"/>
    <mergeCell ref="G37:M37"/>
    <mergeCell ref="G25:M25"/>
    <mergeCell ref="G26:M26"/>
    <mergeCell ref="G27:M27"/>
    <mergeCell ref="G28:M28"/>
    <mergeCell ref="G29:M29"/>
    <mergeCell ref="G30:M30"/>
    <mergeCell ref="G31:M31"/>
    <mergeCell ref="G23:M23"/>
    <mergeCell ref="G24:M24"/>
    <mergeCell ref="G32:M32"/>
    <mergeCell ref="G33:M33"/>
    <mergeCell ref="G34:M34"/>
    <mergeCell ref="G18:M18"/>
    <mergeCell ref="G19:M19"/>
    <mergeCell ref="G20:M20"/>
    <mergeCell ref="G21:M21"/>
    <mergeCell ref="G22:M22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997"/>
  <sheetViews>
    <sheetView tabSelected="1" topLeftCell="A31" workbookViewId="0">
      <selection activeCell="G39" sqref="G39:M39"/>
    </sheetView>
  </sheetViews>
  <sheetFormatPr baseColWidth="10" defaultColWidth="12.7109375" defaultRowHeight="15" customHeight="1" x14ac:dyDescent="0.2"/>
  <cols>
    <col min="1" max="1" width="27.140625" customWidth="1"/>
    <col min="2" max="2" width="22.7109375" customWidth="1"/>
    <col min="3" max="3" width="9.85546875" customWidth="1"/>
    <col min="4" max="4" width="15.7109375" customWidth="1"/>
    <col min="5" max="5" width="13.7109375" customWidth="1"/>
    <col min="6" max="6" width="10.85546875" customWidth="1"/>
    <col min="7" max="7" width="13.42578125" customWidth="1"/>
    <col min="8" max="8" width="15.7109375" customWidth="1"/>
    <col min="9" max="9" width="11.7109375" customWidth="1"/>
    <col min="10" max="10" width="16.7109375" customWidth="1"/>
    <col min="11" max="11" width="12.7109375" customWidth="1"/>
    <col min="12" max="12" width="4.85546875" customWidth="1"/>
    <col min="13" max="13" width="0.28515625" customWidth="1"/>
    <col min="14" max="14" width="68.28515625" customWidth="1"/>
  </cols>
  <sheetData>
    <row r="1" spans="1:14" ht="15" customHeight="1" x14ac:dyDescent="0.2">
      <c r="A1" s="1" t="s">
        <v>0</v>
      </c>
      <c r="B1" s="2" t="s">
        <v>1</v>
      </c>
      <c r="C1" s="49" t="s">
        <v>89</v>
      </c>
      <c r="M1" s="4"/>
    </row>
    <row r="2" spans="1:14" ht="7.15" customHeight="1" x14ac:dyDescent="0.2">
      <c r="A2" s="47"/>
      <c r="B2" s="42"/>
      <c r="C2" s="49"/>
      <c r="M2" s="4"/>
    </row>
    <row r="3" spans="1:14" ht="15" customHeight="1" x14ac:dyDescent="0.2">
      <c r="A3" s="5" t="s">
        <v>2</v>
      </c>
      <c r="M3" s="4"/>
    </row>
    <row r="4" spans="1:14" ht="40.5" customHeight="1" x14ac:dyDescent="0.2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8" t="s">
        <v>10</v>
      </c>
      <c r="I4" s="6" t="s">
        <v>11</v>
      </c>
      <c r="J4" s="9" t="s">
        <v>12</v>
      </c>
      <c r="L4" s="10"/>
      <c r="M4" s="10"/>
      <c r="N4" s="11"/>
    </row>
    <row r="5" spans="1:14" ht="15" customHeight="1" x14ac:dyDescent="0.25">
      <c r="A5" s="12" t="str">
        <f>"k6_"&amp;$B$1</f>
        <v>k6_STATION</v>
      </c>
      <c r="B5" s="13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5" t="s">
        <v>19</v>
      </c>
      <c r="I5" s="16">
        <v>4</v>
      </c>
      <c r="J5" s="17" t="s">
        <v>18</v>
      </c>
      <c r="N5" s="4"/>
    </row>
    <row r="6" spans="1:14" ht="15" customHeight="1" x14ac:dyDescent="0.25">
      <c r="A6" s="12" t="str">
        <f>"BC1_"&amp;$B$1</f>
        <v>BC1_STATION</v>
      </c>
      <c r="B6" s="13" t="s">
        <v>20</v>
      </c>
      <c r="C6" s="13" t="s">
        <v>21</v>
      </c>
      <c r="D6" s="13" t="s">
        <v>22</v>
      </c>
      <c r="E6" s="13" t="s">
        <v>16</v>
      </c>
      <c r="F6" s="13">
        <v>1E-3</v>
      </c>
      <c r="G6" s="13" t="s">
        <v>23</v>
      </c>
      <c r="H6" s="15" t="s">
        <v>19</v>
      </c>
      <c r="I6" s="16">
        <v>3</v>
      </c>
      <c r="J6" s="16">
        <v>-0.2</v>
      </c>
      <c r="N6" s="4"/>
    </row>
    <row r="7" spans="1:14" ht="15" customHeight="1" x14ac:dyDescent="0.25">
      <c r="A7" s="12" t="str">
        <f>"BC2_"&amp;$B$1</f>
        <v>BC2_STATION</v>
      </c>
      <c r="B7" s="13" t="s">
        <v>24</v>
      </c>
      <c r="C7" s="13" t="s">
        <v>25</v>
      </c>
      <c r="D7" s="13" t="s">
        <v>26</v>
      </c>
      <c r="E7" s="13" t="s">
        <v>16</v>
      </c>
      <c r="F7" s="13">
        <v>1E-3</v>
      </c>
      <c r="G7" s="13" t="s">
        <v>23</v>
      </c>
      <c r="H7" s="15" t="s">
        <v>19</v>
      </c>
      <c r="I7" s="16">
        <v>3</v>
      </c>
      <c r="J7" s="16">
        <v>-0.2</v>
      </c>
      <c r="N7" s="4"/>
    </row>
    <row r="8" spans="1:14" ht="15" customHeight="1" x14ac:dyDescent="0.25">
      <c r="A8" s="12" t="str">
        <f>"BC3_"&amp;$B$1</f>
        <v>BC3_STATION</v>
      </c>
      <c r="B8" s="13" t="s">
        <v>27</v>
      </c>
      <c r="C8" s="13" t="s">
        <v>28</v>
      </c>
      <c r="D8" s="13" t="s">
        <v>29</v>
      </c>
      <c r="E8" s="13" t="s">
        <v>16</v>
      </c>
      <c r="F8" s="13">
        <v>1E-3</v>
      </c>
      <c r="G8" s="13" t="s">
        <v>23</v>
      </c>
      <c r="H8" s="15" t="s">
        <v>19</v>
      </c>
      <c r="I8" s="16">
        <v>3</v>
      </c>
      <c r="J8" s="16">
        <v>-0.2</v>
      </c>
      <c r="N8" s="4"/>
    </row>
    <row r="9" spans="1:14" ht="15" customHeight="1" x14ac:dyDescent="0.25">
      <c r="A9" s="12" t="str">
        <f>"BC4_"&amp;$B$1</f>
        <v>BC4_STATION</v>
      </c>
      <c r="B9" s="13" t="s">
        <v>30</v>
      </c>
      <c r="C9" s="13" t="s">
        <v>31</v>
      </c>
      <c r="D9" s="13" t="s">
        <v>32</v>
      </c>
      <c r="E9" s="13" t="s">
        <v>16</v>
      </c>
      <c r="F9" s="13">
        <v>1E-3</v>
      </c>
      <c r="G9" s="13" t="s">
        <v>23</v>
      </c>
      <c r="H9" s="15" t="s">
        <v>19</v>
      </c>
      <c r="I9" s="16">
        <v>3</v>
      </c>
      <c r="J9" s="16">
        <v>-0.2</v>
      </c>
      <c r="N9" s="4"/>
    </row>
    <row r="10" spans="1:14" ht="15" customHeight="1" x14ac:dyDescent="0.25">
      <c r="A10" s="12" t="str">
        <f>"BC5_"&amp;$B$1</f>
        <v>BC5_STATION</v>
      </c>
      <c r="B10" s="13" t="s">
        <v>33</v>
      </c>
      <c r="C10" s="13" t="s">
        <v>34</v>
      </c>
      <c r="D10" s="13" t="s">
        <v>35</v>
      </c>
      <c r="E10" s="13" t="s">
        <v>16</v>
      </c>
      <c r="F10" s="13">
        <v>1E-3</v>
      </c>
      <c r="G10" s="13" t="s">
        <v>23</v>
      </c>
      <c r="H10" s="15" t="s">
        <v>19</v>
      </c>
      <c r="I10" s="16">
        <v>3</v>
      </c>
      <c r="J10" s="16">
        <v>-0.2</v>
      </c>
      <c r="N10" s="4"/>
    </row>
    <row r="11" spans="1:14" ht="15" customHeight="1" x14ac:dyDescent="0.25">
      <c r="A11" s="18" t="str">
        <f>"BC6_"&amp;$B$1</f>
        <v>BC6_STATION</v>
      </c>
      <c r="B11" s="19" t="s">
        <v>36</v>
      </c>
      <c r="C11" s="19" t="s">
        <v>37</v>
      </c>
      <c r="D11" s="19" t="s">
        <v>38</v>
      </c>
      <c r="E11" s="19" t="s">
        <v>16</v>
      </c>
      <c r="F11" s="19">
        <v>1E-3</v>
      </c>
      <c r="G11" s="19" t="s">
        <v>23</v>
      </c>
      <c r="H11" s="15" t="s">
        <v>19</v>
      </c>
      <c r="I11" s="16">
        <v>3</v>
      </c>
      <c r="J11" s="16">
        <v>-0.2</v>
      </c>
      <c r="N11" s="4"/>
    </row>
    <row r="12" spans="1:14" ht="15" customHeight="1" x14ac:dyDescent="0.25">
      <c r="A12" s="17" t="str">
        <f>"BC7_"&amp;$B$1</f>
        <v>BC7_STATION</v>
      </c>
      <c r="B12" s="17" t="s">
        <v>39</v>
      </c>
      <c r="C12" s="17" t="s">
        <v>40</v>
      </c>
      <c r="D12" s="17" t="s">
        <v>41</v>
      </c>
      <c r="E12" s="17" t="s">
        <v>16</v>
      </c>
      <c r="F12" s="17">
        <v>1E-3</v>
      </c>
      <c r="G12" s="17" t="s">
        <v>23</v>
      </c>
      <c r="H12" s="15" t="s">
        <v>19</v>
      </c>
      <c r="I12" s="16">
        <v>3</v>
      </c>
      <c r="J12" s="16">
        <v>-0.2</v>
      </c>
      <c r="N12" s="4"/>
    </row>
    <row r="13" spans="1:14" ht="15" customHeight="1" x14ac:dyDescent="0.25">
      <c r="A13" s="17" t="str">
        <f>"Deb1_"&amp;$B$1</f>
        <v>Deb1_STATION</v>
      </c>
      <c r="B13" s="17" t="s">
        <v>42</v>
      </c>
      <c r="C13" s="17" t="s">
        <v>18</v>
      </c>
      <c r="D13" s="17" t="s">
        <v>43</v>
      </c>
      <c r="E13" s="17" t="s">
        <v>16</v>
      </c>
      <c r="F13" s="17">
        <v>1E-3</v>
      </c>
      <c r="G13" s="17" t="s">
        <v>44</v>
      </c>
      <c r="H13" s="15" t="s">
        <v>19</v>
      </c>
      <c r="I13" s="17" t="s">
        <v>18</v>
      </c>
      <c r="J13" s="17" t="s">
        <v>18</v>
      </c>
      <c r="N13" s="4"/>
    </row>
    <row r="14" spans="1:14" ht="15" customHeight="1" x14ac:dyDescent="0.25">
      <c r="A14" s="17" t="str">
        <f>"Deb2_"&amp;$B$1</f>
        <v>Deb2_STATION</v>
      </c>
      <c r="B14" s="17" t="s">
        <v>42</v>
      </c>
      <c r="C14" s="17" t="s">
        <v>18</v>
      </c>
      <c r="D14" s="17" t="s">
        <v>45</v>
      </c>
      <c r="E14" s="17" t="s">
        <v>16</v>
      </c>
      <c r="F14" s="17">
        <v>1E-3</v>
      </c>
      <c r="G14" s="17" t="s">
        <v>44</v>
      </c>
      <c r="H14" s="15" t="s">
        <v>19</v>
      </c>
      <c r="I14" s="17" t="s">
        <v>18</v>
      </c>
      <c r="J14" s="17" t="s">
        <v>18</v>
      </c>
      <c r="N14" s="4"/>
    </row>
    <row r="15" spans="1:14" ht="15" customHeight="1" x14ac:dyDescent="0.25">
      <c r="A15" s="17" t="str">
        <f>"Deb_"&amp;$B$1</f>
        <v>Deb_STATION</v>
      </c>
      <c r="B15" s="17" t="s">
        <v>42</v>
      </c>
      <c r="C15" s="17" t="s">
        <v>18</v>
      </c>
      <c r="D15" s="17" t="s">
        <v>46</v>
      </c>
      <c r="E15" s="17" t="s">
        <v>16</v>
      </c>
      <c r="F15" s="17">
        <v>1E-3</v>
      </c>
      <c r="G15" s="17" t="s">
        <v>44</v>
      </c>
      <c r="H15" s="15" t="s">
        <v>19</v>
      </c>
      <c r="I15" s="17" t="s">
        <v>18</v>
      </c>
      <c r="J15" s="17" t="s">
        <v>18</v>
      </c>
      <c r="N15" s="4"/>
    </row>
    <row r="16" spans="1:14" ht="15" customHeight="1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  <c r="N16" s="4"/>
    </row>
    <row r="17" spans="1:26" ht="15" customHeight="1" x14ac:dyDescent="0.25">
      <c r="A17" s="22"/>
      <c r="B17" s="23"/>
      <c r="C17" s="22"/>
      <c r="D17" s="24"/>
      <c r="E17" s="22"/>
      <c r="F17" s="22"/>
      <c r="G17" s="24"/>
      <c r="H17" s="22"/>
      <c r="I17" s="22"/>
      <c r="M17" s="4"/>
    </row>
    <row r="18" spans="1:26" ht="45" x14ac:dyDescent="0.2">
      <c r="A18" s="6" t="s">
        <v>80</v>
      </c>
      <c r="B18" s="6" t="s">
        <v>4</v>
      </c>
      <c r="C18" s="6" t="s">
        <v>5</v>
      </c>
      <c r="D18" s="6" t="s">
        <v>48</v>
      </c>
      <c r="E18" s="6" t="s">
        <v>49</v>
      </c>
      <c r="F18" s="6" t="s">
        <v>11</v>
      </c>
      <c r="G18" s="41" t="s">
        <v>50</v>
      </c>
      <c r="H18" s="67" t="s">
        <v>51</v>
      </c>
      <c r="I18" s="62"/>
      <c r="J18" s="62"/>
      <c r="K18" s="62"/>
      <c r="L18" s="68"/>
      <c r="M18" s="38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spans="1:26" ht="55.5" customHeight="1" x14ac:dyDescent="0.25">
      <c r="A19" s="21" t="s">
        <v>81</v>
      </c>
      <c r="B19" s="21" t="s">
        <v>52</v>
      </c>
      <c r="C19" s="21" t="s">
        <v>18</v>
      </c>
      <c r="D19" s="21" t="s">
        <v>19</v>
      </c>
      <c r="E19" s="46" t="s">
        <v>18</v>
      </c>
      <c r="F19" s="21">
        <v>0</v>
      </c>
      <c r="G19" s="55">
        <v>1</v>
      </c>
      <c r="H19" s="64" t="s">
        <v>88</v>
      </c>
      <c r="I19" s="62"/>
      <c r="J19" s="62"/>
      <c r="K19" s="62"/>
      <c r="L19" s="68"/>
      <c r="M19" s="39"/>
      <c r="N19" s="38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spans="1:26" ht="16.5" customHeight="1" x14ac:dyDescent="0.25">
      <c r="A20" s="25"/>
      <c r="B20" s="25"/>
      <c r="C20" s="25"/>
      <c r="D20" s="25"/>
      <c r="E20" s="3"/>
      <c r="F20" s="25"/>
      <c r="G20" s="43"/>
      <c r="H20" s="43"/>
      <c r="I20" s="43"/>
      <c r="J20" s="43"/>
      <c r="K20" s="43"/>
      <c r="L20" s="43"/>
      <c r="M20" s="39"/>
      <c r="N20" s="38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spans="1:26" ht="15" customHeight="1" x14ac:dyDescent="0.25">
      <c r="A21" s="22"/>
      <c r="B21" s="26"/>
      <c r="C21" s="26"/>
      <c r="D21" s="26"/>
      <c r="E21" s="26"/>
      <c r="F21" s="26"/>
      <c r="G21" s="26"/>
      <c r="H21" s="26"/>
      <c r="M21" s="4"/>
    </row>
    <row r="22" spans="1:26" ht="44.25" customHeight="1" x14ac:dyDescent="0.2">
      <c r="A22" s="6" t="s">
        <v>47</v>
      </c>
      <c r="B22" s="6" t="s">
        <v>4</v>
      </c>
      <c r="C22" s="6" t="s">
        <v>5</v>
      </c>
      <c r="D22" s="27" t="s">
        <v>48</v>
      </c>
      <c r="E22" s="6" t="s">
        <v>49</v>
      </c>
      <c r="F22" s="6" t="s">
        <v>11</v>
      </c>
      <c r="G22" s="61" t="s">
        <v>50</v>
      </c>
      <c r="H22" s="62"/>
      <c r="I22" s="62"/>
      <c r="J22" s="62"/>
      <c r="K22" s="62"/>
      <c r="L22" s="62"/>
      <c r="M22" s="63"/>
      <c r="N22" s="28" t="s">
        <v>51</v>
      </c>
    </row>
    <row r="23" spans="1:26" ht="15" customHeight="1" x14ac:dyDescent="0.2">
      <c r="A23" s="29" t="str">
        <f>"LnBC1_"&amp;$B$1</f>
        <v>LnBC1_STATION</v>
      </c>
      <c r="B23" s="30" t="s">
        <v>52</v>
      </c>
      <c r="C23" s="29" t="s">
        <v>18</v>
      </c>
      <c r="D23" s="31" t="s">
        <v>19</v>
      </c>
      <c r="E23" s="29" t="s">
        <v>18</v>
      </c>
      <c r="F23" s="44">
        <v>6</v>
      </c>
      <c r="G23" s="64" t="str">
        <f>"if((below(["&amp;A6&amp;"], 0)),1/0,(Ln(0.00001847*["&amp;A6&amp;"])))"</f>
        <v>if((below([BC1_STATION], 0)),1/0,(Ln(0.00001847*[BC1_STATION])))</v>
      </c>
      <c r="H23" s="62"/>
      <c r="I23" s="62"/>
      <c r="J23" s="62"/>
      <c r="K23" s="62"/>
      <c r="L23" s="62"/>
      <c r="M23" s="62"/>
      <c r="N23" s="33" t="s">
        <v>53</v>
      </c>
    </row>
    <row r="24" spans="1:26" ht="15" customHeight="1" x14ac:dyDescent="0.2">
      <c r="A24" s="29" t="str">
        <f>"LnBC2_"&amp;$B$1</f>
        <v>LnBC2_STATION</v>
      </c>
      <c r="B24" s="30" t="s">
        <v>52</v>
      </c>
      <c r="C24" s="29" t="s">
        <v>18</v>
      </c>
      <c r="D24" s="31" t="s">
        <v>19</v>
      </c>
      <c r="E24" s="29" t="s">
        <v>18</v>
      </c>
      <c r="F24" s="44">
        <v>6</v>
      </c>
      <c r="G24" s="64" t="str">
        <f>"if((below(["&amp;A7&amp;"], 0)),1/0,(Ln(0.00001454*["&amp;A7&amp;"])))"</f>
        <v>if((below([BC2_STATION], 0)),1/0,(Ln(0.00001454*[BC2_STATION])))</v>
      </c>
      <c r="H24" s="62"/>
      <c r="I24" s="62"/>
      <c r="J24" s="62"/>
      <c r="K24" s="62"/>
      <c r="L24" s="62"/>
      <c r="M24" s="62"/>
      <c r="N24" s="33" t="s">
        <v>53</v>
      </c>
    </row>
    <row r="25" spans="1:26" ht="15" customHeight="1" x14ac:dyDescent="0.2">
      <c r="A25" s="29" t="str">
        <f>"LnBC3_"&amp;$B$1</f>
        <v>LnBC3_STATION</v>
      </c>
      <c r="B25" s="30" t="s">
        <v>52</v>
      </c>
      <c r="C25" s="29" t="s">
        <v>18</v>
      </c>
      <c r="D25" s="31" t="s">
        <v>19</v>
      </c>
      <c r="E25" s="29" t="s">
        <v>18</v>
      </c>
      <c r="F25" s="44">
        <v>6</v>
      </c>
      <c r="G25" s="64" t="str">
        <f>"if((below(["&amp;A8&amp;"], 0)),1/0,(Ln(0.00001314*["&amp;A8&amp;"])))"</f>
        <v>if((below([BC3_STATION], 0)),1/0,(Ln(0.00001314*[BC3_STATION])))</v>
      </c>
      <c r="H25" s="62"/>
      <c r="I25" s="62"/>
      <c r="J25" s="62"/>
      <c r="K25" s="62"/>
      <c r="L25" s="62"/>
      <c r="M25" s="62"/>
      <c r="N25" s="33" t="s">
        <v>53</v>
      </c>
    </row>
    <row r="26" spans="1:26" ht="15" customHeight="1" x14ac:dyDescent="0.2">
      <c r="A26" s="29" t="str">
        <f>"LnBC4_"&amp;$B$1</f>
        <v>LnBC4_STATION</v>
      </c>
      <c r="B26" s="30" t="s">
        <v>52</v>
      </c>
      <c r="C26" s="29" t="s">
        <v>18</v>
      </c>
      <c r="D26" s="31" t="s">
        <v>19</v>
      </c>
      <c r="E26" s="29" t="s">
        <v>18</v>
      </c>
      <c r="F26" s="44">
        <v>6</v>
      </c>
      <c r="G26" s="64" t="str">
        <f>"if((below(["&amp;A9&amp;"], 0)),1/0,(Ln(0.00001158*["&amp;A9&amp;"])))"</f>
        <v>if((below([BC4_STATION], 0)),1/0,(Ln(0.00001158*[BC4_STATION])))</v>
      </c>
      <c r="H26" s="62"/>
      <c r="I26" s="62"/>
      <c r="J26" s="62"/>
      <c r="K26" s="62"/>
      <c r="L26" s="62"/>
      <c r="M26" s="62"/>
      <c r="N26" s="33" t="s">
        <v>53</v>
      </c>
    </row>
    <row r="27" spans="1:26" ht="15" customHeight="1" x14ac:dyDescent="0.2">
      <c r="A27" s="29" t="str">
        <f>"LnBC5_"&amp;$B$1</f>
        <v>LnBC5_STATION</v>
      </c>
      <c r="B27" s="30" t="s">
        <v>52</v>
      </c>
      <c r="C27" s="29" t="s">
        <v>18</v>
      </c>
      <c r="D27" s="31" t="s">
        <v>19</v>
      </c>
      <c r="E27" s="29" t="s">
        <v>18</v>
      </c>
      <c r="F27" s="44">
        <v>6</v>
      </c>
      <c r="G27" s="64" t="str">
        <f>"if((below(["&amp;A10&amp;"], 0)),1/0,(Ln(0.00001035*["&amp;A10&amp;"])))"</f>
        <v>if((below([BC5_STATION], 0)),1/0,(Ln(0.00001035*[BC5_STATION])))</v>
      </c>
      <c r="H27" s="62"/>
      <c r="I27" s="62"/>
      <c r="J27" s="62"/>
      <c r="K27" s="62"/>
      <c r="L27" s="62"/>
      <c r="M27" s="62"/>
      <c r="N27" s="33" t="s">
        <v>53</v>
      </c>
    </row>
    <row r="28" spans="1:26" ht="15" customHeight="1" x14ac:dyDescent="0.2">
      <c r="A28" s="29" t="str">
        <f>"LnBC6_"&amp;$B$1</f>
        <v>LnBC6_STATION</v>
      </c>
      <c r="B28" s="30" t="s">
        <v>52</v>
      </c>
      <c r="C28" s="29" t="s">
        <v>18</v>
      </c>
      <c r="D28" s="31" t="s">
        <v>19</v>
      </c>
      <c r="E28" s="29" t="s">
        <v>18</v>
      </c>
      <c r="F28" s="44">
        <v>6</v>
      </c>
      <c r="G28" s="64" t="str">
        <f>"if((below(["&amp;A11&amp;"], 0)),1/0,(Ln(0.00000777*["&amp;A11&amp;"])))"</f>
        <v>if((below([BC6_STATION], 0)),1/0,(Ln(0.00000777*[BC6_STATION])))</v>
      </c>
      <c r="H28" s="62"/>
      <c r="I28" s="62"/>
      <c r="J28" s="62"/>
      <c r="K28" s="62"/>
      <c r="L28" s="62"/>
      <c r="M28" s="62"/>
      <c r="N28" s="33" t="s">
        <v>53</v>
      </c>
    </row>
    <row r="29" spans="1:26" ht="15" customHeight="1" x14ac:dyDescent="0.2">
      <c r="A29" s="29" t="str">
        <f>"LnBC7_"&amp;$B$1</f>
        <v>LnBC7_STATION</v>
      </c>
      <c r="B29" s="30" t="s">
        <v>52</v>
      </c>
      <c r="C29" s="29" t="s">
        <v>18</v>
      </c>
      <c r="D29" s="31" t="s">
        <v>19</v>
      </c>
      <c r="E29" s="29" t="s">
        <v>18</v>
      </c>
      <c r="F29" s="44">
        <v>6</v>
      </c>
      <c r="G29" s="64" t="str">
        <f>"if((below(["&amp;A12&amp;"], 0)),1/0,(Ln(0.00000719*["&amp;A12&amp;"])))"</f>
        <v>if((below([BC7_STATION], 0)),1/0,(Ln(0.00000719*[BC7_STATION])))</v>
      </c>
      <c r="H29" s="62"/>
      <c r="I29" s="62"/>
      <c r="J29" s="62"/>
      <c r="K29" s="62"/>
      <c r="L29" s="62"/>
      <c r="M29" s="62"/>
      <c r="N29" s="33" t="s">
        <v>53</v>
      </c>
    </row>
    <row r="30" spans="1:26" ht="56.25" customHeight="1" x14ac:dyDescent="0.2">
      <c r="A30" s="29" t="str">
        <f>"MoyLn_"&amp;$B$1</f>
        <v>MoyLn_STATION</v>
      </c>
      <c r="B30" s="30" t="s">
        <v>52</v>
      </c>
      <c r="C30" s="29" t="s">
        <v>18</v>
      </c>
      <c r="D30" s="31" t="s">
        <v>19</v>
      </c>
      <c r="E30" s="29" t="s">
        <v>18</v>
      </c>
      <c r="F30" s="44">
        <v>6</v>
      </c>
      <c r="G30" s="64" t="str">
        <f>"(["&amp;A23&amp;"]+["&amp;A24&amp;"]+["&amp;A25&amp;"]+["&amp;A26&amp;"]+["&amp;A27&amp;"]+["&amp;A28&amp;"]+["&amp;A29&amp;"])/7"</f>
        <v>([LnBC1_STATION]+[LnBC2_STATION]+[LnBC3_STATION]+[LnBC4_STATION]+[LnBC5_STATION]+[LnBC6_STATION]+[LnBC7_STATION])/7</v>
      </c>
      <c r="H30" s="62"/>
      <c r="I30" s="62"/>
      <c r="J30" s="62"/>
      <c r="K30" s="62"/>
      <c r="L30" s="62"/>
      <c r="M30" s="62"/>
      <c r="N30" s="34" t="s">
        <v>54</v>
      </c>
    </row>
    <row r="31" spans="1:26" ht="78.599999999999994" customHeight="1" x14ac:dyDescent="0.2">
      <c r="A31" s="29" t="str">
        <f>"COV(X,Y)_"&amp;$B$1</f>
        <v>COV(X,Y)_STATION</v>
      </c>
      <c r="B31" s="30" t="s">
        <v>52</v>
      </c>
      <c r="C31" s="29" t="s">
        <v>18</v>
      </c>
      <c r="D31" s="31" t="s">
        <v>19</v>
      </c>
      <c r="E31" s="29" t="s">
        <v>18</v>
      </c>
      <c r="F31" s="44">
        <v>6</v>
      </c>
      <c r="G31" s="64" t="str">
        <f>CONCATENATE("(([",A23,"]-[",A30,"])*(-0.490613)+([",A24,"]-[",A30,"])*(-0.251383)+([",A25,"]-[",A30,"])*(-0.150287)+([",A26,"]-[",A30,"])*(-0.023993)+([",A27,"]-","[",A30,"])*(0.088124)+([",A28,"]-[",A30,"])*(0.375806)+([",A29,"]-[",A30,"])*(0.452346))/7")</f>
        <v>(([LnBC1_STATION]-[MoyLn_STATION])*(-0.490613)+([LnBC2_STATION]-[MoyLn_STATION])*(-0.251383)+([LnBC3_STATION]-[MoyLn_STATION])*(-0.150287)+([LnBC4_STATION]-[MoyLn_STATION])*(-0.023993)+([LnBC5_STATION]-[MoyLn_STATION])*(0.088124)+([LnBC6_STATION]-[MoyLn_STATION])*(0.375806)+([LnBC7_STATION]-[MoyLn_STATION])*(0.452346))/7</v>
      </c>
      <c r="H31" s="62"/>
      <c r="I31" s="62"/>
      <c r="J31" s="62"/>
      <c r="K31" s="62"/>
      <c r="L31" s="62"/>
      <c r="M31" s="62"/>
      <c r="N31" s="33" t="s">
        <v>53</v>
      </c>
    </row>
    <row r="32" spans="1:26" ht="19.899999999999999" customHeight="1" x14ac:dyDescent="0.2">
      <c r="A32" s="29" t="str">
        <f>"Alpha_"&amp;$B$1</f>
        <v>Alpha_STATION</v>
      </c>
      <c r="B32" s="30" t="s">
        <v>52</v>
      </c>
      <c r="C32" s="29" t="s">
        <v>18</v>
      </c>
      <c r="D32" s="31" t="s">
        <v>19</v>
      </c>
      <c r="E32" s="29" t="s">
        <v>18</v>
      </c>
      <c r="F32" s="44">
        <v>3</v>
      </c>
      <c r="G32" s="64" t="str">
        <f>"-["&amp;A31&amp;"]/0.0972384831"</f>
        <v>-[COV(X,Y)_STATION]/0.0972384831</v>
      </c>
      <c r="H32" s="62"/>
      <c r="I32" s="62"/>
      <c r="J32" s="62"/>
      <c r="K32" s="62"/>
      <c r="L32" s="62"/>
      <c r="M32" s="62"/>
      <c r="N32" s="33"/>
    </row>
    <row r="33" spans="1:26" ht="75.599999999999994" customHeight="1" x14ac:dyDescent="0.2">
      <c r="A33" s="29" t="str">
        <f>"R2_"&amp;$B$1</f>
        <v>R2_STATION</v>
      </c>
      <c r="B33" s="30" t="s">
        <v>52</v>
      </c>
      <c r="C33" s="29" t="s">
        <v>18</v>
      </c>
      <c r="D33" s="31" t="s">
        <v>19</v>
      </c>
      <c r="E33" s="29" t="s">
        <v>18</v>
      </c>
      <c r="F33" s="44">
        <v>3</v>
      </c>
      <c r="G33" s="64" t="str">
        <f>"((["&amp;A31&amp;"]^2)/(0.0972384831*((["&amp;A23&amp;"]-["&amp;A30&amp;"])^2+(["&amp;A24&amp;"]-["&amp;A30&amp;"])^2+(["&amp;A25&amp;"]-["&amp;A30&amp;"])^2+(["&amp;A26&amp;"]-["&amp;A30&amp;"])^2+(["&amp;A27&amp;"]-["&amp;A30&amp;"])^2+(["&amp;A28&amp;"]-["&amp;A30&amp;"])^2+(["&amp;A29&amp;"]-["&amp;A30&amp;"])^2)/7))"</f>
        <v>(([COV(X,Y)_STATION]^2)/(0.0972384831*(([LnBC1_STATION]-[MoyLn_STATION])^2+([LnBC2_STATION]-[MoyLn_STATION])^2+([LnBC3_STATION]-[MoyLn_STATION])^2+([LnBC4_STATION]-[MoyLn_STATION])^2+([LnBC5_STATION]-[MoyLn_STATION])^2+([LnBC6_STATION]-[MoyLn_STATION])^2+([LnBC7_STATION]-[MoyLn_STATION])^2)/7))</v>
      </c>
      <c r="H33" s="62"/>
      <c r="I33" s="62"/>
      <c r="J33" s="62"/>
      <c r="K33" s="62"/>
      <c r="L33" s="62"/>
      <c r="M33" s="62"/>
      <c r="N33" s="33"/>
    </row>
    <row r="34" spans="1:26" ht="30" x14ac:dyDescent="0.2">
      <c r="A34" s="29" t="str">
        <f>"BB_Cal_"&amp;$B$1</f>
        <v>BB_Cal_STATION</v>
      </c>
      <c r="B34" s="30" t="s">
        <v>55</v>
      </c>
      <c r="C34" s="29" t="s">
        <v>56</v>
      </c>
      <c r="D34" s="31" t="s">
        <v>19</v>
      </c>
      <c r="E34" s="21" t="s">
        <v>57</v>
      </c>
      <c r="F34" s="44">
        <v>3</v>
      </c>
      <c r="G34" s="64" t="str">
        <f>"((0.97964*["&amp;A7&amp;"]/["&amp;A12&amp;"])-0.979167)*100*["&amp;A19&amp;"]"</f>
        <v>((0.97964*[BC2_STATION]/[BC7_STATION])-0.979167)*100*[Valid_alpha_r2]</v>
      </c>
      <c r="H34" s="62"/>
      <c r="I34" s="62"/>
      <c r="J34" s="62"/>
      <c r="K34" s="62"/>
      <c r="L34" s="62"/>
      <c r="M34" s="63"/>
      <c r="N34" s="34" t="s">
        <v>82</v>
      </c>
    </row>
    <row r="35" spans="1:26" ht="48.6" customHeight="1" x14ac:dyDescent="0.2">
      <c r="A35" s="29" t="str">
        <f>"eBCwb_"&amp;$B$1</f>
        <v>eBCwb_STATION</v>
      </c>
      <c r="B35" s="14" t="s">
        <v>59</v>
      </c>
      <c r="C35" s="14" t="s">
        <v>60</v>
      </c>
      <c r="D35" s="31" t="s">
        <v>19</v>
      </c>
      <c r="E35" s="21" t="s">
        <v>23</v>
      </c>
      <c r="F35" s="53">
        <v>2</v>
      </c>
      <c r="G35" s="65" t="str">
        <f>"if(below(["&amp;A34&amp;"],0),(0*["&amp;A11&amp;"]/["&amp;A11&amp;"]),if(below(100,["&amp;A34&amp;"]),["&amp;A11&amp;"],(["&amp;A34&amp;"]/100*["&amp;A11&amp;"])))*["&amp;A19&amp;"]"</f>
        <v>if(below([BB_Cal_STATION],0),(0*[BC6_STATION]/[BC6_STATION]),if(below(100,[BB_Cal_STATION]),[BC6_STATION],([BB_Cal_STATION]/100*[BC6_STATION])))*[Valid_alpha_r2]</v>
      </c>
      <c r="H35" s="66"/>
      <c r="I35" s="66"/>
      <c r="J35" s="66"/>
      <c r="K35" s="66"/>
      <c r="L35" s="66"/>
      <c r="M35" s="66"/>
      <c r="N35" s="54" t="s">
        <v>90</v>
      </c>
    </row>
    <row r="36" spans="1:26" ht="64.900000000000006" customHeight="1" x14ac:dyDescent="0.2">
      <c r="A36" s="29" t="str">
        <f>"eBCff_"&amp;$B$1</f>
        <v>eBCff_STATION</v>
      </c>
      <c r="B36" s="14" t="s">
        <v>61</v>
      </c>
      <c r="C36" s="14" t="s">
        <v>62</v>
      </c>
      <c r="D36" s="31" t="s">
        <v>19</v>
      </c>
      <c r="E36" s="21" t="s">
        <v>23</v>
      </c>
      <c r="F36" s="53">
        <v>2</v>
      </c>
      <c r="G36" s="65" t="str">
        <f>"if(below(["&amp;A34&amp;"],0),["&amp;A11&amp;"],if(below(100,["&amp;A34&amp;"]),(0*["&amp;A11&amp;"]/["&amp;A11&amp;"]),(["&amp;A11&amp;"]-["&amp;A35&amp;"])))*["&amp;A19&amp;"]"</f>
        <v>if(below([BB_Cal_STATION],0),[BC6_STATION],if(below(100,[BB_Cal_STATION]),(0*[BC6_STATION]/[BC6_STATION]),([BC6_STATION]-[eBCwb_STATION])))*[Valid_alpha_r2]</v>
      </c>
      <c r="H36" s="66"/>
      <c r="I36" s="66"/>
      <c r="J36" s="66"/>
      <c r="K36" s="66"/>
      <c r="L36" s="66"/>
      <c r="M36" s="66"/>
      <c r="N36" s="54" t="s">
        <v>92</v>
      </c>
    </row>
    <row r="37" spans="1:26" x14ac:dyDescent="0.2">
      <c r="A37" s="29" t="str">
        <f>"PMff_"&amp;$B$1</f>
        <v>PMff_STATION</v>
      </c>
      <c r="B37" s="30" t="s">
        <v>63</v>
      </c>
      <c r="C37" s="29" t="s">
        <v>64</v>
      </c>
      <c r="D37" s="31" t="s">
        <v>19</v>
      </c>
      <c r="E37" s="21" t="s">
        <v>23</v>
      </c>
      <c r="F37" s="44">
        <v>1</v>
      </c>
      <c r="G37" s="64" t="str">
        <f>"["&amp;A36&amp;"]*2"</f>
        <v>[eBCff_STATION]*2</v>
      </c>
      <c r="H37" s="62"/>
      <c r="I37" s="62"/>
      <c r="J37" s="62"/>
      <c r="K37" s="62"/>
      <c r="L37" s="62"/>
      <c r="M37" s="62"/>
      <c r="N37" s="33"/>
    </row>
    <row r="38" spans="1:26" x14ac:dyDescent="0.2">
      <c r="A38" s="29" t="str">
        <f>"PMwb_"&amp;$B$1</f>
        <v>PMwb_STATION</v>
      </c>
      <c r="B38" s="20" t="s">
        <v>65</v>
      </c>
      <c r="C38" s="14" t="s">
        <v>66</v>
      </c>
      <c r="D38" s="31" t="s">
        <v>19</v>
      </c>
      <c r="E38" s="21" t="s">
        <v>23</v>
      </c>
      <c r="F38" s="44">
        <v>1</v>
      </c>
      <c r="G38" s="64" t="str">
        <f>"["&amp;A35&amp;"]*10"</f>
        <v>[eBCwb_STATION]*10</v>
      </c>
      <c r="H38" s="62"/>
      <c r="I38" s="62"/>
      <c r="J38" s="62"/>
      <c r="K38" s="62"/>
      <c r="L38" s="62"/>
      <c r="M38" s="62"/>
      <c r="N38" s="33" t="s">
        <v>67</v>
      </c>
    </row>
    <row r="39" spans="1:26" ht="35.25" customHeight="1" x14ac:dyDescent="0.2">
      <c r="A39" s="56" t="str">
        <f>"PMwb_ALT_"&amp;$B$1</f>
        <v>PMwb_ALT_STATION</v>
      </c>
      <c r="B39" s="21" t="s">
        <v>65</v>
      </c>
      <c r="C39" s="20" t="s">
        <v>66</v>
      </c>
      <c r="D39" s="36" t="s">
        <v>19</v>
      </c>
      <c r="E39" s="21" t="s">
        <v>23</v>
      </c>
      <c r="F39" s="57">
        <v>1</v>
      </c>
      <c r="G39" s="69" t="str">
        <f>"if(below((5.735*(["&amp;A6&amp;"]-["&amp;A12&amp;"])), -3), 1/0, (5.735*(["&amp;A6&amp;"]-["&amp;A12&amp;"]))*["&amp;A19&amp;"])"</f>
        <v>if(below((5.735*([BC1_STATION]-[BC7_STATION])), -3), 1/0, (5.735*([BC1_STATION]-[BC7_STATION]))*[Valid_alpha_r2])</v>
      </c>
      <c r="H39" s="70"/>
      <c r="I39" s="70"/>
      <c r="J39" s="70"/>
      <c r="K39" s="70"/>
      <c r="L39" s="70"/>
      <c r="M39" s="71"/>
      <c r="N39" s="34" t="s">
        <v>83</v>
      </c>
    </row>
    <row r="40" spans="1:26" x14ac:dyDescent="0.25">
      <c r="A40" s="58" t="str">
        <f>"PM_ffwb_"&amp;$B$1</f>
        <v>PM_ffwb_STATION</v>
      </c>
      <c r="B40" s="17" t="s">
        <v>69</v>
      </c>
      <c r="C40" s="59" t="s">
        <v>70</v>
      </c>
      <c r="D40" s="60" t="s">
        <v>19</v>
      </c>
      <c r="E40" s="12" t="s">
        <v>23</v>
      </c>
      <c r="F40" s="44">
        <v>1</v>
      </c>
      <c r="G40" s="64" t="str">
        <f>"["&amp;A37&amp;"]+["&amp;A38&amp;"]"</f>
        <v>[PMff_STATION]+[PMwb_STATION]</v>
      </c>
      <c r="H40" s="62"/>
      <c r="I40" s="62"/>
      <c r="J40" s="62"/>
      <c r="K40" s="62"/>
      <c r="L40" s="62"/>
      <c r="M40" s="68"/>
      <c r="N40" s="35"/>
    </row>
    <row r="41" spans="1:26" x14ac:dyDescent="0.25">
      <c r="A41" s="17" t="s">
        <v>71</v>
      </c>
      <c r="B41" s="21" t="s">
        <v>52</v>
      </c>
      <c r="C41" s="21" t="s">
        <v>18</v>
      </c>
      <c r="D41" s="45" t="s">
        <v>19</v>
      </c>
      <c r="E41" s="29" t="s">
        <v>18</v>
      </c>
      <c r="F41" s="46" t="s">
        <v>18</v>
      </c>
      <c r="G41" s="64" t="str">
        <f>"["&amp;A14&amp;"]/["&amp;A13&amp;"]"</f>
        <v>[Deb2_STATION]/[Deb1_STATION]</v>
      </c>
      <c r="H41" s="62"/>
      <c r="I41" s="62"/>
      <c r="J41" s="62"/>
      <c r="K41" s="62"/>
      <c r="L41" s="62"/>
      <c r="M41" s="68"/>
      <c r="N41" s="35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</row>
    <row r="42" spans="1:26" x14ac:dyDescent="0.25">
      <c r="A42" s="22"/>
      <c r="B42" s="25"/>
      <c r="C42" s="25"/>
      <c r="D42" s="36"/>
      <c r="E42" s="23"/>
      <c r="F42" s="37"/>
      <c r="G42" s="37"/>
      <c r="H42" s="37"/>
      <c r="I42" s="37"/>
      <c r="J42" s="37"/>
      <c r="K42" s="37"/>
      <c r="L42" s="37"/>
      <c r="M42" s="39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</row>
    <row r="43" spans="1:26" ht="12.75" x14ac:dyDescent="0.2">
      <c r="A43" s="40" t="s">
        <v>72</v>
      </c>
      <c r="M43" s="4"/>
    </row>
    <row r="44" spans="1:26" ht="45" x14ac:dyDescent="0.2">
      <c r="A44" s="6" t="s">
        <v>73</v>
      </c>
      <c r="B44" s="6" t="s">
        <v>74</v>
      </c>
      <c r="C44" s="6" t="s">
        <v>75</v>
      </c>
      <c r="D44" s="6" t="s">
        <v>76</v>
      </c>
      <c r="M44" s="4"/>
    </row>
    <row r="45" spans="1:26" ht="12.75" x14ac:dyDescent="0.2">
      <c r="A45" s="16" t="str">
        <f t="shared" ref="A45:A46" si="0">A32</f>
        <v>Alpha_STATION</v>
      </c>
      <c r="B45" s="16">
        <v>0.75</v>
      </c>
      <c r="C45" s="16">
        <v>3</v>
      </c>
      <c r="D45" s="2" t="str">
        <f>A19</f>
        <v>Valid_alpha_r2</v>
      </c>
      <c r="F45" s="38"/>
      <c r="M45" s="4"/>
    </row>
    <row r="46" spans="1:26" ht="12.75" x14ac:dyDescent="0.2">
      <c r="A46" s="16" t="str">
        <f t="shared" si="0"/>
        <v>R2_STATION</v>
      </c>
      <c r="B46" s="16">
        <v>0.9</v>
      </c>
      <c r="C46" s="16"/>
      <c r="D46" s="2" t="str">
        <f>A19</f>
        <v>Valid_alpha_r2</v>
      </c>
      <c r="F46" s="38"/>
      <c r="M46" s="4"/>
    </row>
    <row r="47" spans="1:26" ht="12.75" x14ac:dyDescent="0.2">
      <c r="A47" s="16" t="str">
        <f>A13</f>
        <v>Deb1_STATION</v>
      </c>
      <c r="B47" s="16">
        <v>3</v>
      </c>
      <c r="C47" s="16">
        <v>4</v>
      </c>
      <c r="D47" s="2" t="s">
        <v>84</v>
      </c>
      <c r="M47" s="4"/>
    </row>
    <row r="48" spans="1:26" ht="12.75" x14ac:dyDescent="0.2">
      <c r="A48" s="16" t="str">
        <f>A15</f>
        <v>Deb_STATION</v>
      </c>
      <c r="B48" s="16">
        <v>4.5</v>
      </c>
      <c r="C48" s="16">
        <v>5.5</v>
      </c>
      <c r="D48" s="2" t="s">
        <v>85</v>
      </c>
      <c r="M48" s="4"/>
    </row>
    <row r="49" spans="1:13" ht="12.75" x14ac:dyDescent="0.2">
      <c r="A49" s="16" t="str">
        <f>A41</f>
        <v>Deb2_Deb1</v>
      </c>
      <c r="B49" s="16">
        <v>0.2</v>
      </c>
      <c r="C49" s="16">
        <v>0.75</v>
      </c>
      <c r="D49" s="2" t="s">
        <v>86</v>
      </c>
      <c r="M49" s="4"/>
    </row>
    <row r="50" spans="1:13" ht="12.75" x14ac:dyDescent="0.2">
      <c r="A50" s="23"/>
      <c r="M50" s="4"/>
    </row>
    <row r="51" spans="1:13" ht="12.75" x14ac:dyDescent="0.2">
      <c r="A51" s="23"/>
      <c r="M51" s="4"/>
    </row>
    <row r="52" spans="1:13" ht="12.75" x14ac:dyDescent="0.2">
      <c r="A52" s="23"/>
      <c r="M52" s="4"/>
    </row>
    <row r="53" spans="1:13" ht="12.75" x14ac:dyDescent="0.2">
      <c r="A53" s="23"/>
      <c r="M53" s="4"/>
    </row>
    <row r="54" spans="1:13" ht="12.75" x14ac:dyDescent="0.2">
      <c r="A54" s="23"/>
      <c r="M54" s="4"/>
    </row>
    <row r="55" spans="1:13" ht="12.75" x14ac:dyDescent="0.2">
      <c r="A55" s="23"/>
      <c r="M55" s="4"/>
    </row>
    <row r="56" spans="1:13" ht="12.75" x14ac:dyDescent="0.2">
      <c r="A56" s="23"/>
      <c r="M56" s="4"/>
    </row>
    <row r="57" spans="1:13" ht="12.75" x14ac:dyDescent="0.2">
      <c r="A57" s="23"/>
      <c r="M57" s="4"/>
    </row>
    <row r="58" spans="1:13" ht="12.75" x14ac:dyDescent="0.2">
      <c r="A58" s="23"/>
      <c r="M58" s="4"/>
    </row>
    <row r="59" spans="1:13" ht="12.75" x14ac:dyDescent="0.2">
      <c r="A59" s="23"/>
      <c r="M59" s="4"/>
    </row>
    <row r="60" spans="1:13" ht="12.75" x14ac:dyDescent="0.2">
      <c r="A60" s="23"/>
      <c r="M60" s="4"/>
    </row>
    <row r="61" spans="1:13" ht="12.75" x14ac:dyDescent="0.2">
      <c r="A61" s="23"/>
      <c r="M61" s="4"/>
    </row>
    <row r="62" spans="1:13" ht="12.75" x14ac:dyDescent="0.2">
      <c r="A62" s="23"/>
      <c r="M62" s="4"/>
    </row>
    <row r="63" spans="1:13" ht="12.75" x14ac:dyDescent="0.2">
      <c r="A63" s="23"/>
      <c r="M63" s="4"/>
    </row>
    <row r="64" spans="1:13" ht="12.75" x14ac:dyDescent="0.2">
      <c r="A64" s="23"/>
      <c r="M64" s="4"/>
    </row>
    <row r="65" spans="1:13" ht="12.75" x14ac:dyDescent="0.2">
      <c r="A65" s="23"/>
      <c r="M65" s="4"/>
    </row>
    <row r="66" spans="1:13" ht="12.75" x14ac:dyDescent="0.2">
      <c r="A66" s="23"/>
      <c r="M66" s="4"/>
    </row>
    <row r="67" spans="1:13" ht="12.75" x14ac:dyDescent="0.2">
      <c r="A67" s="23"/>
      <c r="M67" s="4"/>
    </row>
    <row r="68" spans="1:13" ht="12.75" x14ac:dyDescent="0.2">
      <c r="A68" s="23"/>
      <c r="M68" s="4"/>
    </row>
    <row r="69" spans="1:13" ht="12.75" x14ac:dyDescent="0.2">
      <c r="A69" s="23"/>
      <c r="M69" s="4"/>
    </row>
    <row r="70" spans="1:13" ht="12.75" x14ac:dyDescent="0.2">
      <c r="A70" s="23"/>
      <c r="M70" s="4"/>
    </row>
    <row r="71" spans="1:13" ht="12.75" x14ac:dyDescent="0.2">
      <c r="A71" s="23"/>
      <c r="M71" s="4"/>
    </row>
    <row r="72" spans="1:13" ht="12.75" x14ac:dyDescent="0.2">
      <c r="A72" s="23"/>
      <c r="M72" s="4"/>
    </row>
    <row r="73" spans="1:13" ht="12.75" x14ac:dyDescent="0.2">
      <c r="A73" s="23"/>
      <c r="M73" s="4"/>
    </row>
    <row r="74" spans="1:13" ht="12.75" x14ac:dyDescent="0.2">
      <c r="A74" s="23"/>
      <c r="M74" s="4"/>
    </row>
    <row r="75" spans="1:13" ht="12.75" x14ac:dyDescent="0.2">
      <c r="A75" s="23"/>
      <c r="M75" s="4"/>
    </row>
    <row r="76" spans="1:13" ht="12.75" x14ac:dyDescent="0.2">
      <c r="A76" s="23"/>
      <c r="M76" s="4"/>
    </row>
    <row r="77" spans="1:13" ht="12.75" x14ac:dyDescent="0.2">
      <c r="A77" s="23"/>
      <c r="M77" s="4"/>
    </row>
    <row r="78" spans="1:13" ht="12.75" x14ac:dyDescent="0.2">
      <c r="A78" s="23"/>
      <c r="M78" s="4"/>
    </row>
    <row r="79" spans="1:13" ht="12.75" x14ac:dyDescent="0.2">
      <c r="A79" s="23"/>
      <c r="M79" s="4"/>
    </row>
    <row r="80" spans="1:13" ht="12.75" x14ac:dyDescent="0.2">
      <c r="A80" s="23"/>
      <c r="M80" s="4"/>
    </row>
    <row r="81" spans="1:13" ht="12.75" x14ac:dyDescent="0.2">
      <c r="A81" s="23"/>
      <c r="M81" s="4"/>
    </row>
    <row r="82" spans="1:13" ht="12.75" x14ac:dyDescent="0.2">
      <c r="A82" s="23"/>
      <c r="M82" s="4"/>
    </row>
    <row r="83" spans="1:13" ht="12.75" x14ac:dyDescent="0.2">
      <c r="A83" s="23"/>
      <c r="M83" s="4"/>
    </row>
    <row r="84" spans="1:13" ht="12.75" x14ac:dyDescent="0.2">
      <c r="A84" s="23"/>
      <c r="M84" s="4"/>
    </row>
    <row r="85" spans="1:13" ht="12.75" x14ac:dyDescent="0.2">
      <c r="A85" s="23"/>
      <c r="M85" s="4"/>
    </row>
    <row r="86" spans="1:13" ht="12.75" x14ac:dyDescent="0.2">
      <c r="A86" s="23"/>
      <c r="M86" s="4"/>
    </row>
    <row r="87" spans="1:13" ht="12.75" x14ac:dyDescent="0.2">
      <c r="A87" s="23"/>
      <c r="M87" s="4"/>
    </row>
    <row r="88" spans="1:13" ht="12.75" x14ac:dyDescent="0.2">
      <c r="A88" s="23"/>
      <c r="M88" s="4"/>
    </row>
    <row r="89" spans="1:13" ht="12.75" x14ac:dyDescent="0.2">
      <c r="A89" s="23"/>
      <c r="M89" s="4"/>
    </row>
    <row r="90" spans="1:13" ht="12.75" x14ac:dyDescent="0.2">
      <c r="A90" s="23"/>
      <c r="M90" s="4"/>
    </row>
    <row r="91" spans="1:13" ht="12.75" x14ac:dyDescent="0.2">
      <c r="A91" s="23"/>
      <c r="M91" s="4"/>
    </row>
    <row r="92" spans="1:13" ht="12.75" x14ac:dyDescent="0.2">
      <c r="A92" s="23"/>
      <c r="M92" s="4"/>
    </row>
    <row r="93" spans="1:13" ht="12.75" x14ac:dyDescent="0.2">
      <c r="A93" s="23"/>
      <c r="M93" s="4"/>
    </row>
    <row r="94" spans="1:13" ht="12.75" x14ac:dyDescent="0.2">
      <c r="A94" s="23"/>
      <c r="M94" s="4"/>
    </row>
    <row r="95" spans="1:13" ht="12.75" x14ac:dyDescent="0.2">
      <c r="A95" s="23"/>
      <c r="M95" s="4"/>
    </row>
    <row r="96" spans="1:13" ht="12.75" x14ac:dyDescent="0.2">
      <c r="A96" s="23"/>
      <c r="M96" s="4"/>
    </row>
    <row r="97" spans="1:13" ht="12.75" x14ac:dyDescent="0.2">
      <c r="A97" s="23"/>
      <c r="M97" s="4"/>
    </row>
    <row r="98" spans="1:13" ht="12.75" x14ac:dyDescent="0.2">
      <c r="A98" s="23"/>
      <c r="M98" s="4"/>
    </row>
    <row r="99" spans="1:13" ht="12.75" x14ac:dyDescent="0.2">
      <c r="A99" s="23"/>
      <c r="M99" s="4"/>
    </row>
    <row r="100" spans="1:13" ht="12.75" x14ac:dyDescent="0.2">
      <c r="A100" s="23"/>
      <c r="M100" s="4"/>
    </row>
    <row r="101" spans="1:13" ht="12.75" x14ac:dyDescent="0.2">
      <c r="A101" s="23"/>
      <c r="M101" s="4"/>
    </row>
    <row r="102" spans="1:13" ht="12.75" x14ac:dyDescent="0.2">
      <c r="A102" s="23"/>
      <c r="M102" s="4"/>
    </row>
    <row r="103" spans="1:13" ht="12.75" x14ac:dyDescent="0.2">
      <c r="A103" s="23"/>
      <c r="M103" s="4"/>
    </row>
    <row r="104" spans="1:13" ht="12.75" x14ac:dyDescent="0.2">
      <c r="A104" s="23"/>
      <c r="M104" s="4"/>
    </row>
    <row r="105" spans="1:13" ht="12.75" x14ac:dyDescent="0.2">
      <c r="A105" s="23"/>
      <c r="M105" s="4"/>
    </row>
    <row r="106" spans="1:13" ht="12.75" x14ac:dyDescent="0.2">
      <c r="A106" s="23"/>
      <c r="M106" s="4"/>
    </row>
    <row r="107" spans="1:13" ht="12.75" x14ac:dyDescent="0.2">
      <c r="A107" s="23"/>
      <c r="M107" s="4"/>
    </row>
    <row r="108" spans="1:13" ht="12.75" x14ac:dyDescent="0.2">
      <c r="A108" s="23"/>
      <c r="M108" s="4"/>
    </row>
    <row r="109" spans="1:13" ht="12.75" x14ac:dyDescent="0.2">
      <c r="A109" s="23"/>
      <c r="M109" s="4"/>
    </row>
    <row r="110" spans="1:13" ht="12.75" x14ac:dyDescent="0.2">
      <c r="A110" s="23"/>
      <c r="M110" s="4"/>
    </row>
    <row r="111" spans="1:13" ht="12.75" x14ac:dyDescent="0.2">
      <c r="A111" s="23"/>
      <c r="M111" s="4"/>
    </row>
    <row r="112" spans="1:13" ht="12.75" x14ac:dyDescent="0.2">
      <c r="A112" s="23"/>
      <c r="M112" s="4"/>
    </row>
    <row r="113" spans="1:13" ht="12.75" x14ac:dyDescent="0.2">
      <c r="A113" s="23"/>
      <c r="M113" s="4"/>
    </row>
    <row r="114" spans="1:13" ht="12.75" x14ac:dyDescent="0.2">
      <c r="A114" s="23"/>
      <c r="M114" s="4"/>
    </row>
    <row r="115" spans="1:13" ht="12.75" x14ac:dyDescent="0.2">
      <c r="A115" s="23"/>
      <c r="M115" s="4"/>
    </row>
    <row r="116" spans="1:13" ht="12.75" x14ac:dyDescent="0.2">
      <c r="A116" s="23"/>
      <c r="M116" s="4"/>
    </row>
    <row r="117" spans="1:13" ht="12.75" x14ac:dyDescent="0.2">
      <c r="A117" s="23"/>
      <c r="M117" s="4"/>
    </row>
    <row r="118" spans="1:13" ht="12.75" x14ac:dyDescent="0.2">
      <c r="A118" s="23"/>
      <c r="M118" s="4"/>
    </row>
    <row r="119" spans="1:13" ht="12.75" x14ac:dyDescent="0.2">
      <c r="A119" s="23"/>
      <c r="M119" s="4"/>
    </row>
    <row r="120" spans="1:13" ht="12.75" x14ac:dyDescent="0.2">
      <c r="A120" s="23"/>
      <c r="M120" s="4"/>
    </row>
    <row r="121" spans="1:13" ht="12.75" x14ac:dyDescent="0.2">
      <c r="A121" s="23"/>
      <c r="M121" s="4"/>
    </row>
    <row r="122" spans="1:13" ht="12.75" x14ac:dyDescent="0.2">
      <c r="A122" s="23"/>
      <c r="M122" s="4"/>
    </row>
    <row r="123" spans="1:13" ht="12.75" x14ac:dyDescent="0.2">
      <c r="A123" s="23"/>
      <c r="M123" s="4"/>
    </row>
    <row r="124" spans="1:13" ht="12.75" x14ac:dyDescent="0.2">
      <c r="A124" s="23"/>
      <c r="M124" s="4"/>
    </row>
    <row r="125" spans="1:13" ht="12.75" x14ac:dyDescent="0.2">
      <c r="A125" s="23"/>
      <c r="M125" s="4"/>
    </row>
    <row r="126" spans="1:13" ht="12.75" x14ac:dyDescent="0.2">
      <c r="A126" s="23"/>
      <c r="M126" s="4"/>
    </row>
    <row r="127" spans="1:13" ht="12.75" x14ac:dyDescent="0.2">
      <c r="A127" s="23"/>
      <c r="M127" s="4"/>
    </row>
    <row r="128" spans="1:13" ht="12.75" x14ac:dyDescent="0.2">
      <c r="A128" s="23"/>
      <c r="M128" s="4"/>
    </row>
    <row r="129" spans="1:13" ht="12.75" x14ac:dyDescent="0.2">
      <c r="A129" s="23"/>
      <c r="M129" s="4"/>
    </row>
    <row r="130" spans="1:13" ht="12.75" x14ac:dyDescent="0.2">
      <c r="A130" s="23"/>
      <c r="M130" s="4"/>
    </row>
    <row r="131" spans="1:13" ht="12.75" x14ac:dyDescent="0.2">
      <c r="A131" s="23"/>
      <c r="M131" s="4"/>
    </row>
    <row r="132" spans="1:13" ht="12.75" x14ac:dyDescent="0.2">
      <c r="A132" s="23"/>
      <c r="M132" s="4"/>
    </row>
    <row r="133" spans="1:13" ht="12.75" x14ac:dyDescent="0.2">
      <c r="A133" s="23"/>
      <c r="M133" s="4"/>
    </row>
    <row r="134" spans="1:13" ht="12.75" x14ac:dyDescent="0.2">
      <c r="A134" s="23"/>
      <c r="M134" s="4"/>
    </row>
    <row r="135" spans="1:13" ht="12.75" x14ac:dyDescent="0.2">
      <c r="A135" s="23"/>
      <c r="M135" s="4"/>
    </row>
    <row r="136" spans="1:13" ht="12.75" x14ac:dyDescent="0.2">
      <c r="A136" s="23"/>
      <c r="M136" s="4"/>
    </row>
    <row r="137" spans="1:13" ht="12.75" x14ac:dyDescent="0.2">
      <c r="A137" s="23"/>
      <c r="M137" s="4"/>
    </row>
    <row r="138" spans="1:13" ht="12.75" x14ac:dyDescent="0.2">
      <c r="A138" s="23"/>
      <c r="M138" s="4"/>
    </row>
    <row r="139" spans="1:13" ht="12.75" x14ac:dyDescent="0.2">
      <c r="A139" s="23"/>
      <c r="M139" s="4"/>
    </row>
    <row r="140" spans="1:13" ht="12.75" x14ac:dyDescent="0.2">
      <c r="A140" s="23"/>
      <c r="M140" s="4"/>
    </row>
    <row r="141" spans="1:13" ht="12.75" x14ac:dyDescent="0.2">
      <c r="A141" s="23"/>
      <c r="M141" s="4"/>
    </row>
    <row r="142" spans="1:13" ht="12.75" x14ac:dyDescent="0.2">
      <c r="A142" s="23"/>
      <c r="M142" s="4"/>
    </row>
    <row r="143" spans="1:13" ht="12.75" x14ac:dyDescent="0.2">
      <c r="A143" s="23"/>
      <c r="M143" s="4"/>
    </row>
    <row r="144" spans="1:13" ht="12.75" x14ac:dyDescent="0.2">
      <c r="A144" s="23"/>
      <c r="M144" s="4"/>
    </row>
    <row r="145" spans="1:13" ht="12.75" x14ac:dyDescent="0.2">
      <c r="A145" s="23"/>
      <c r="M145" s="4"/>
    </row>
    <row r="146" spans="1:13" ht="12.75" x14ac:dyDescent="0.2">
      <c r="A146" s="23"/>
      <c r="M146" s="4"/>
    </row>
    <row r="147" spans="1:13" ht="12.75" x14ac:dyDescent="0.2">
      <c r="A147" s="23"/>
      <c r="M147" s="4"/>
    </row>
    <row r="148" spans="1:13" ht="12.75" x14ac:dyDescent="0.2">
      <c r="A148" s="23"/>
      <c r="M148" s="4"/>
    </row>
    <row r="149" spans="1:13" ht="12.75" x14ac:dyDescent="0.2">
      <c r="A149" s="23"/>
      <c r="M149" s="4"/>
    </row>
    <row r="150" spans="1:13" ht="12.75" x14ac:dyDescent="0.2">
      <c r="A150" s="23"/>
      <c r="M150" s="4"/>
    </row>
    <row r="151" spans="1:13" ht="12.75" x14ac:dyDescent="0.2">
      <c r="A151" s="23"/>
      <c r="M151" s="4"/>
    </row>
    <row r="152" spans="1:13" ht="12.75" x14ac:dyDescent="0.2">
      <c r="A152" s="23"/>
      <c r="M152" s="4"/>
    </row>
    <row r="153" spans="1:13" ht="12.75" x14ac:dyDescent="0.2">
      <c r="A153" s="23"/>
      <c r="M153" s="4"/>
    </row>
    <row r="154" spans="1:13" ht="12.75" x14ac:dyDescent="0.2">
      <c r="A154" s="23"/>
      <c r="M154" s="4"/>
    </row>
    <row r="155" spans="1:13" ht="12.75" x14ac:dyDescent="0.2">
      <c r="A155" s="23"/>
      <c r="M155" s="4"/>
    </row>
    <row r="156" spans="1:13" ht="12.75" x14ac:dyDescent="0.2">
      <c r="A156" s="23"/>
      <c r="M156" s="4"/>
    </row>
    <row r="157" spans="1:13" ht="12.75" x14ac:dyDescent="0.2">
      <c r="A157" s="23"/>
      <c r="M157" s="4"/>
    </row>
    <row r="158" spans="1:13" ht="12.75" x14ac:dyDescent="0.2">
      <c r="A158" s="23"/>
      <c r="M158" s="4"/>
    </row>
    <row r="159" spans="1:13" ht="12.75" x14ac:dyDescent="0.2">
      <c r="A159" s="23"/>
      <c r="M159" s="4"/>
    </row>
    <row r="160" spans="1:13" ht="12.75" x14ac:dyDescent="0.2">
      <c r="A160" s="23"/>
      <c r="M160" s="4"/>
    </row>
    <row r="161" spans="1:13" ht="12.75" x14ac:dyDescent="0.2">
      <c r="A161" s="23"/>
      <c r="M161" s="4"/>
    </row>
    <row r="162" spans="1:13" ht="12.75" x14ac:dyDescent="0.2">
      <c r="A162" s="23"/>
      <c r="M162" s="4"/>
    </row>
    <row r="163" spans="1:13" ht="12.75" x14ac:dyDescent="0.2">
      <c r="A163" s="23"/>
      <c r="M163" s="4"/>
    </row>
    <row r="164" spans="1:13" ht="12.75" x14ac:dyDescent="0.2">
      <c r="A164" s="23"/>
      <c r="M164" s="4"/>
    </row>
    <row r="165" spans="1:13" ht="12.75" x14ac:dyDescent="0.2">
      <c r="A165" s="23"/>
      <c r="M165" s="4"/>
    </row>
    <row r="166" spans="1:13" ht="12.75" x14ac:dyDescent="0.2">
      <c r="A166" s="23"/>
      <c r="M166" s="4"/>
    </row>
    <row r="167" spans="1:13" ht="12.75" x14ac:dyDescent="0.2">
      <c r="A167" s="23"/>
      <c r="M167" s="4"/>
    </row>
    <row r="168" spans="1:13" ht="12.75" x14ac:dyDescent="0.2">
      <c r="A168" s="23"/>
      <c r="M168" s="4"/>
    </row>
    <row r="169" spans="1:13" ht="12.75" x14ac:dyDescent="0.2">
      <c r="A169" s="23"/>
      <c r="M169" s="4"/>
    </row>
    <row r="170" spans="1:13" ht="12.75" x14ac:dyDescent="0.2">
      <c r="A170" s="23"/>
      <c r="M170" s="4"/>
    </row>
    <row r="171" spans="1:13" ht="12.75" x14ac:dyDescent="0.2">
      <c r="A171" s="23"/>
      <c r="M171" s="4"/>
    </row>
    <row r="172" spans="1:13" ht="12.75" x14ac:dyDescent="0.2">
      <c r="A172" s="23"/>
      <c r="M172" s="4"/>
    </row>
    <row r="173" spans="1:13" ht="12.75" x14ac:dyDescent="0.2">
      <c r="A173" s="23"/>
      <c r="M173" s="4"/>
    </row>
    <row r="174" spans="1:13" ht="12.75" x14ac:dyDescent="0.2">
      <c r="A174" s="23"/>
      <c r="M174" s="4"/>
    </row>
    <row r="175" spans="1:13" ht="12.75" x14ac:dyDescent="0.2">
      <c r="A175" s="23"/>
      <c r="M175" s="4"/>
    </row>
    <row r="176" spans="1:13" ht="12.75" x14ac:dyDescent="0.2">
      <c r="A176" s="23"/>
      <c r="M176" s="4"/>
    </row>
    <row r="177" spans="1:13" ht="12.75" x14ac:dyDescent="0.2">
      <c r="A177" s="23"/>
      <c r="M177" s="4"/>
    </row>
    <row r="178" spans="1:13" ht="12.75" x14ac:dyDescent="0.2">
      <c r="A178" s="23"/>
      <c r="M178" s="4"/>
    </row>
    <row r="179" spans="1:13" ht="12.75" x14ac:dyDescent="0.2">
      <c r="A179" s="23"/>
      <c r="M179" s="4"/>
    </row>
    <row r="180" spans="1:13" ht="12.75" x14ac:dyDescent="0.2">
      <c r="A180" s="23"/>
      <c r="M180" s="4"/>
    </row>
    <row r="181" spans="1:13" ht="12.75" x14ac:dyDescent="0.2">
      <c r="A181" s="23"/>
      <c r="M181" s="4"/>
    </row>
    <row r="182" spans="1:13" ht="12.75" x14ac:dyDescent="0.2">
      <c r="A182" s="23"/>
      <c r="M182" s="4"/>
    </row>
    <row r="183" spans="1:13" ht="12.75" x14ac:dyDescent="0.2">
      <c r="A183" s="23"/>
      <c r="M183" s="4"/>
    </row>
    <row r="184" spans="1:13" ht="12.75" x14ac:dyDescent="0.2">
      <c r="A184" s="23"/>
      <c r="M184" s="4"/>
    </row>
    <row r="185" spans="1:13" ht="12.75" x14ac:dyDescent="0.2">
      <c r="A185" s="23"/>
      <c r="M185" s="4"/>
    </row>
    <row r="186" spans="1:13" ht="12.75" x14ac:dyDescent="0.2">
      <c r="A186" s="23"/>
      <c r="M186" s="4"/>
    </row>
    <row r="187" spans="1:13" ht="12.75" x14ac:dyDescent="0.2">
      <c r="A187" s="23"/>
      <c r="M187" s="4"/>
    </row>
    <row r="188" spans="1:13" ht="12.75" x14ac:dyDescent="0.2">
      <c r="A188" s="23"/>
      <c r="M188" s="4"/>
    </row>
    <row r="189" spans="1:13" ht="12.75" x14ac:dyDescent="0.2">
      <c r="A189" s="23"/>
      <c r="M189" s="4"/>
    </row>
    <row r="190" spans="1:13" ht="12.75" x14ac:dyDescent="0.2">
      <c r="A190" s="23"/>
      <c r="M190" s="4"/>
    </row>
    <row r="191" spans="1:13" ht="12.75" x14ac:dyDescent="0.2">
      <c r="A191" s="23"/>
      <c r="M191" s="4"/>
    </row>
    <row r="192" spans="1:13" ht="12.75" x14ac:dyDescent="0.2">
      <c r="A192" s="23"/>
      <c r="M192" s="4"/>
    </row>
    <row r="193" spans="1:13" ht="12.75" x14ac:dyDescent="0.2">
      <c r="A193" s="23"/>
      <c r="M193" s="4"/>
    </row>
    <row r="194" spans="1:13" ht="12.75" x14ac:dyDescent="0.2">
      <c r="A194" s="23"/>
      <c r="M194" s="4"/>
    </row>
    <row r="195" spans="1:13" ht="12.75" x14ac:dyDescent="0.2">
      <c r="A195" s="23"/>
      <c r="M195" s="4"/>
    </row>
    <row r="196" spans="1:13" ht="12.75" x14ac:dyDescent="0.2">
      <c r="A196" s="23"/>
      <c r="M196" s="4"/>
    </row>
    <row r="197" spans="1:13" ht="12.75" x14ac:dyDescent="0.2">
      <c r="A197" s="23"/>
      <c r="M197" s="4"/>
    </row>
    <row r="198" spans="1:13" ht="12.75" x14ac:dyDescent="0.2">
      <c r="A198" s="23"/>
      <c r="M198" s="4"/>
    </row>
    <row r="199" spans="1:13" ht="12.75" x14ac:dyDescent="0.2">
      <c r="A199" s="23"/>
      <c r="M199" s="4"/>
    </row>
    <row r="200" spans="1:13" ht="12.75" x14ac:dyDescent="0.2">
      <c r="A200" s="23"/>
      <c r="M200" s="4"/>
    </row>
    <row r="201" spans="1:13" ht="12.75" x14ac:dyDescent="0.2">
      <c r="A201" s="23"/>
      <c r="M201" s="4"/>
    </row>
    <row r="202" spans="1:13" ht="12.75" x14ac:dyDescent="0.2">
      <c r="A202" s="23"/>
      <c r="M202" s="4"/>
    </row>
    <row r="203" spans="1:13" ht="12.75" x14ac:dyDescent="0.2">
      <c r="A203" s="23"/>
      <c r="M203" s="4"/>
    </row>
    <row r="204" spans="1:13" ht="12.75" x14ac:dyDescent="0.2">
      <c r="A204" s="23"/>
      <c r="M204" s="4"/>
    </row>
    <row r="205" spans="1:13" ht="12.75" x14ac:dyDescent="0.2">
      <c r="A205" s="23"/>
      <c r="M205" s="4"/>
    </row>
    <row r="206" spans="1:13" ht="12.75" x14ac:dyDescent="0.2">
      <c r="A206" s="23"/>
      <c r="M206" s="4"/>
    </row>
    <row r="207" spans="1:13" ht="12.75" x14ac:dyDescent="0.2">
      <c r="A207" s="23"/>
      <c r="M207" s="4"/>
    </row>
    <row r="208" spans="1:13" ht="12.75" x14ac:dyDescent="0.2">
      <c r="A208" s="23"/>
      <c r="M208" s="4"/>
    </row>
    <row r="209" spans="1:13" ht="12.75" x14ac:dyDescent="0.2">
      <c r="A209" s="23"/>
      <c r="M209" s="4"/>
    </row>
    <row r="210" spans="1:13" ht="12.75" x14ac:dyDescent="0.2">
      <c r="A210" s="23"/>
      <c r="M210" s="4"/>
    </row>
    <row r="211" spans="1:13" ht="12.75" x14ac:dyDescent="0.2">
      <c r="A211" s="23"/>
      <c r="M211" s="4"/>
    </row>
    <row r="212" spans="1:13" ht="12.75" x14ac:dyDescent="0.2">
      <c r="A212" s="23"/>
      <c r="M212" s="4"/>
    </row>
    <row r="213" spans="1:13" ht="12.75" x14ac:dyDescent="0.2">
      <c r="A213" s="23"/>
      <c r="M213" s="4"/>
    </row>
    <row r="214" spans="1:13" ht="12.75" x14ac:dyDescent="0.2">
      <c r="A214" s="23"/>
      <c r="M214" s="4"/>
    </row>
    <row r="215" spans="1:13" ht="12.75" x14ac:dyDescent="0.2">
      <c r="A215" s="23"/>
      <c r="M215" s="4"/>
    </row>
    <row r="216" spans="1:13" ht="12.75" x14ac:dyDescent="0.2">
      <c r="A216" s="23"/>
      <c r="M216" s="4"/>
    </row>
    <row r="217" spans="1:13" ht="12.75" x14ac:dyDescent="0.2">
      <c r="A217" s="23"/>
      <c r="M217" s="4"/>
    </row>
    <row r="218" spans="1:13" ht="12.75" x14ac:dyDescent="0.2">
      <c r="A218" s="23"/>
      <c r="M218" s="4"/>
    </row>
    <row r="219" spans="1:13" ht="12.75" x14ac:dyDescent="0.2">
      <c r="A219" s="23"/>
      <c r="M219" s="4"/>
    </row>
    <row r="220" spans="1:13" ht="12.75" x14ac:dyDescent="0.2">
      <c r="A220" s="23"/>
      <c r="M220" s="4"/>
    </row>
    <row r="221" spans="1:13" ht="12.75" x14ac:dyDescent="0.2">
      <c r="A221" s="23"/>
      <c r="M221" s="4"/>
    </row>
    <row r="222" spans="1:13" ht="12.75" x14ac:dyDescent="0.2">
      <c r="A222" s="23"/>
      <c r="M222" s="4"/>
    </row>
    <row r="223" spans="1:13" ht="12.75" x14ac:dyDescent="0.2">
      <c r="A223" s="23"/>
      <c r="M223" s="4"/>
    </row>
    <row r="224" spans="1:13" ht="12.75" x14ac:dyDescent="0.2">
      <c r="A224" s="23"/>
      <c r="M224" s="4"/>
    </row>
    <row r="225" spans="1:13" ht="12.75" x14ac:dyDescent="0.2">
      <c r="A225" s="23"/>
      <c r="M225" s="4"/>
    </row>
    <row r="226" spans="1:13" ht="12.75" x14ac:dyDescent="0.2">
      <c r="A226" s="23"/>
      <c r="M226" s="4"/>
    </row>
    <row r="227" spans="1:13" ht="12.75" x14ac:dyDescent="0.2">
      <c r="A227" s="23"/>
      <c r="M227" s="4"/>
    </row>
    <row r="228" spans="1:13" ht="12.75" x14ac:dyDescent="0.2">
      <c r="A228" s="23"/>
      <c r="M228" s="4"/>
    </row>
    <row r="229" spans="1:13" ht="12.75" x14ac:dyDescent="0.2">
      <c r="A229" s="23"/>
      <c r="M229" s="4"/>
    </row>
    <row r="230" spans="1:13" ht="12.75" x14ac:dyDescent="0.2">
      <c r="A230" s="23"/>
      <c r="M230" s="4"/>
    </row>
    <row r="231" spans="1:13" ht="12.75" x14ac:dyDescent="0.2">
      <c r="A231" s="23"/>
      <c r="M231" s="4"/>
    </row>
    <row r="232" spans="1:13" ht="12.75" x14ac:dyDescent="0.2">
      <c r="A232" s="23"/>
      <c r="M232" s="4"/>
    </row>
    <row r="233" spans="1:13" ht="12.75" x14ac:dyDescent="0.2">
      <c r="A233" s="23"/>
      <c r="M233" s="4"/>
    </row>
    <row r="234" spans="1:13" ht="12.75" x14ac:dyDescent="0.2">
      <c r="A234" s="23"/>
      <c r="M234" s="4"/>
    </row>
    <row r="235" spans="1:13" ht="12.75" x14ac:dyDescent="0.2">
      <c r="A235" s="23"/>
      <c r="M235" s="4"/>
    </row>
    <row r="236" spans="1:13" ht="12.75" x14ac:dyDescent="0.2">
      <c r="A236" s="23"/>
      <c r="M236" s="4"/>
    </row>
    <row r="237" spans="1:13" ht="12.75" x14ac:dyDescent="0.2">
      <c r="A237" s="23"/>
      <c r="M237" s="4"/>
    </row>
    <row r="238" spans="1:13" ht="12.75" x14ac:dyDescent="0.2">
      <c r="A238" s="23"/>
      <c r="M238" s="4"/>
    </row>
    <row r="239" spans="1:13" ht="12.75" x14ac:dyDescent="0.2">
      <c r="A239" s="23"/>
      <c r="M239" s="4"/>
    </row>
    <row r="240" spans="1:13" ht="12.75" x14ac:dyDescent="0.2">
      <c r="A240" s="23"/>
      <c r="M240" s="4"/>
    </row>
    <row r="241" spans="1:13" ht="12.75" x14ac:dyDescent="0.2">
      <c r="A241" s="23"/>
      <c r="M241" s="4"/>
    </row>
    <row r="242" spans="1:13" ht="12.75" x14ac:dyDescent="0.2">
      <c r="A242" s="23"/>
      <c r="M242" s="4"/>
    </row>
    <row r="243" spans="1:13" ht="12.75" x14ac:dyDescent="0.2">
      <c r="A243" s="23"/>
      <c r="M243" s="4"/>
    </row>
    <row r="244" spans="1:13" ht="12.75" x14ac:dyDescent="0.2">
      <c r="A244" s="23"/>
      <c r="M244" s="4"/>
    </row>
    <row r="245" spans="1:13" ht="12.75" x14ac:dyDescent="0.2">
      <c r="A245" s="23"/>
      <c r="M245" s="4"/>
    </row>
    <row r="246" spans="1:13" ht="12.75" x14ac:dyDescent="0.2">
      <c r="A246" s="23"/>
      <c r="M246" s="4"/>
    </row>
    <row r="247" spans="1:13" ht="12.75" x14ac:dyDescent="0.2">
      <c r="A247" s="23"/>
      <c r="M247" s="4"/>
    </row>
    <row r="248" spans="1:13" ht="12.75" x14ac:dyDescent="0.2">
      <c r="A248" s="23"/>
      <c r="M248" s="4"/>
    </row>
    <row r="249" spans="1:13" ht="12.75" x14ac:dyDescent="0.2">
      <c r="A249" s="23"/>
      <c r="M249" s="4"/>
    </row>
    <row r="250" spans="1:13" ht="12.75" x14ac:dyDescent="0.2">
      <c r="A250" s="23"/>
      <c r="M250" s="4"/>
    </row>
    <row r="251" spans="1:13" ht="12.75" x14ac:dyDescent="0.2">
      <c r="A251" s="23"/>
      <c r="M251" s="4"/>
    </row>
    <row r="252" spans="1:13" ht="12.75" x14ac:dyDescent="0.2">
      <c r="A252" s="23"/>
      <c r="M252" s="4"/>
    </row>
    <row r="253" spans="1:13" ht="12.75" x14ac:dyDescent="0.2">
      <c r="A253" s="23"/>
      <c r="M253" s="4"/>
    </row>
    <row r="254" spans="1:13" ht="12.75" x14ac:dyDescent="0.2">
      <c r="A254" s="23"/>
      <c r="M254" s="4"/>
    </row>
    <row r="255" spans="1:13" ht="12.75" x14ac:dyDescent="0.2">
      <c r="A255" s="23"/>
      <c r="M255" s="4"/>
    </row>
    <row r="256" spans="1:13" ht="12.75" x14ac:dyDescent="0.2">
      <c r="A256" s="23"/>
      <c r="M256" s="4"/>
    </row>
    <row r="257" spans="1:13" ht="12.75" x14ac:dyDescent="0.2">
      <c r="A257" s="23"/>
      <c r="M257" s="4"/>
    </row>
    <row r="258" spans="1:13" ht="12.75" x14ac:dyDescent="0.2">
      <c r="A258" s="23"/>
      <c r="M258" s="4"/>
    </row>
    <row r="259" spans="1:13" ht="12.75" x14ac:dyDescent="0.2">
      <c r="A259" s="23"/>
      <c r="M259" s="4"/>
    </row>
    <row r="260" spans="1:13" ht="12.75" x14ac:dyDescent="0.2">
      <c r="A260" s="23"/>
      <c r="M260" s="4"/>
    </row>
    <row r="261" spans="1:13" ht="12.75" x14ac:dyDescent="0.2">
      <c r="A261" s="23"/>
      <c r="M261" s="4"/>
    </row>
    <row r="262" spans="1:13" ht="12.75" x14ac:dyDescent="0.2">
      <c r="A262" s="23"/>
      <c r="M262" s="4"/>
    </row>
    <row r="263" spans="1:13" ht="12.75" x14ac:dyDescent="0.2">
      <c r="A263" s="23"/>
      <c r="M263" s="4"/>
    </row>
    <row r="264" spans="1:13" ht="12.75" x14ac:dyDescent="0.2">
      <c r="A264" s="23"/>
      <c r="M264" s="4"/>
    </row>
    <row r="265" spans="1:13" ht="12.75" x14ac:dyDescent="0.2">
      <c r="A265" s="23"/>
      <c r="M265" s="4"/>
    </row>
    <row r="266" spans="1:13" ht="12.75" x14ac:dyDescent="0.2">
      <c r="A266" s="23"/>
      <c r="M266" s="4"/>
    </row>
    <row r="267" spans="1:13" ht="12.75" x14ac:dyDescent="0.2">
      <c r="A267" s="23"/>
      <c r="M267" s="4"/>
    </row>
    <row r="268" spans="1:13" ht="12.75" x14ac:dyDescent="0.2">
      <c r="A268" s="23"/>
      <c r="M268" s="4"/>
    </row>
    <row r="269" spans="1:13" ht="12.75" x14ac:dyDescent="0.2">
      <c r="A269" s="23"/>
      <c r="M269" s="4"/>
    </row>
    <row r="270" spans="1:13" ht="12.75" x14ac:dyDescent="0.2">
      <c r="A270" s="23"/>
      <c r="M270" s="4"/>
    </row>
    <row r="271" spans="1:13" ht="12.75" x14ac:dyDescent="0.2">
      <c r="A271" s="23"/>
      <c r="M271" s="4"/>
    </row>
    <row r="272" spans="1:13" ht="12.75" x14ac:dyDescent="0.2">
      <c r="A272" s="23"/>
      <c r="M272" s="4"/>
    </row>
    <row r="273" spans="1:13" ht="12.75" x14ac:dyDescent="0.2">
      <c r="A273" s="23"/>
      <c r="M273" s="4"/>
    </row>
    <row r="274" spans="1:13" ht="12.75" x14ac:dyDescent="0.2">
      <c r="A274" s="23"/>
      <c r="M274" s="4"/>
    </row>
    <row r="275" spans="1:13" ht="12.75" x14ac:dyDescent="0.2">
      <c r="A275" s="23"/>
      <c r="M275" s="4"/>
    </row>
    <row r="276" spans="1:13" ht="12.75" x14ac:dyDescent="0.2">
      <c r="A276" s="23"/>
      <c r="M276" s="4"/>
    </row>
    <row r="277" spans="1:13" ht="12.75" x14ac:dyDescent="0.2">
      <c r="A277" s="23"/>
      <c r="M277" s="4"/>
    </row>
    <row r="278" spans="1:13" ht="12.75" x14ac:dyDescent="0.2">
      <c r="A278" s="23"/>
      <c r="M278" s="4"/>
    </row>
    <row r="279" spans="1:13" ht="12.75" x14ac:dyDescent="0.2">
      <c r="A279" s="23"/>
      <c r="M279" s="4"/>
    </row>
    <row r="280" spans="1:13" ht="12.75" x14ac:dyDescent="0.2">
      <c r="A280" s="23"/>
      <c r="M280" s="4"/>
    </row>
    <row r="281" spans="1:13" ht="12.75" x14ac:dyDescent="0.2">
      <c r="A281" s="23"/>
      <c r="M281" s="4"/>
    </row>
    <row r="282" spans="1:13" ht="12.75" x14ac:dyDescent="0.2">
      <c r="A282" s="23"/>
      <c r="M282" s="4"/>
    </row>
    <row r="283" spans="1:13" ht="12.75" x14ac:dyDescent="0.2">
      <c r="A283" s="23"/>
      <c r="M283" s="4"/>
    </row>
    <row r="284" spans="1:13" ht="12.75" x14ac:dyDescent="0.2">
      <c r="A284" s="23"/>
      <c r="M284" s="4"/>
    </row>
    <row r="285" spans="1:13" ht="12.75" x14ac:dyDescent="0.2">
      <c r="A285" s="23"/>
      <c r="M285" s="4"/>
    </row>
    <row r="286" spans="1:13" ht="12.75" x14ac:dyDescent="0.2">
      <c r="A286" s="23"/>
      <c r="M286" s="4"/>
    </row>
    <row r="287" spans="1:13" ht="12.75" x14ac:dyDescent="0.2">
      <c r="A287" s="23"/>
      <c r="M287" s="4"/>
    </row>
    <row r="288" spans="1:13" ht="12.75" x14ac:dyDescent="0.2">
      <c r="A288" s="23"/>
      <c r="M288" s="4"/>
    </row>
    <row r="289" spans="1:13" ht="12.75" x14ac:dyDescent="0.2">
      <c r="A289" s="23"/>
      <c r="M289" s="4"/>
    </row>
    <row r="290" spans="1:13" ht="12.75" x14ac:dyDescent="0.2">
      <c r="A290" s="23"/>
      <c r="M290" s="4"/>
    </row>
    <row r="291" spans="1:13" ht="12.75" x14ac:dyDescent="0.2">
      <c r="A291" s="23"/>
      <c r="M291" s="4"/>
    </row>
    <row r="292" spans="1:13" ht="12.75" x14ac:dyDescent="0.2">
      <c r="A292" s="23"/>
      <c r="M292" s="4"/>
    </row>
    <row r="293" spans="1:13" ht="12.75" x14ac:dyDescent="0.2">
      <c r="A293" s="23"/>
      <c r="M293" s="4"/>
    </row>
    <row r="294" spans="1:13" ht="12.75" x14ac:dyDescent="0.2">
      <c r="A294" s="23"/>
      <c r="M294" s="4"/>
    </row>
    <row r="295" spans="1:13" ht="12.75" x14ac:dyDescent="0.2">
      <c r="A295" s="23"/>
      <c r="M295" s="4"/>
    </row>
    <row r="296" spans="1:13" ht="12.75" x14ac:dyDescent="0.2">
      <c r="A296" s="23"/>
      <c r="M296" s="4"/>
    </row>
    <row r="297" spans="1:13" ht="12.75" x14ac:dyDescent="0.2">
      <c r="A297" s="23"/>
      <c r="M297" s="4"/>
    </row>
    <row r="298" spans="1:13" ht="12.75" x14ac:dyDescent="0.2">
      <c r="A298" s="23"/>
      <c r="M298" s="4"/>
    </row>
    <row r="299" spans="1:13" ht="12.75" x14ac:dyDescent="0.2">
      <c r="A299" s="23"/>
      <c r="M299" s="4"/>
    </row>
    <row r="300" spans="1:13" ht="12.75" x14ac:dyDescent="0.2">
      <c r="A300" s="23"/>
      <c r="M300" s="4"/>
    </row>
    <row r="301" spans="1:13" ht="12.75" x14ac:dyDescent="0.2">
      <c r="A301" s="23"/>
      <c r="M301" s="4"/>
    </row>
    <row r="302" spans="1:13" ht="12.75" x14ac:dyDescent="0.2">
      <c r="A302" s="23"/>
      <c r="M302" s="4"/>
    </row>
    <row r="303" spans="1:13" ht="12.75" x14ac:dyDescent="0.2">
      <c r="A303" s="23"/>
      <c r="M303" s="4"/>
    </row>
    <row r="304" spans="1:13" ht="12.75" x14ac:dyDescent="0.2">
      <c r="A304" s="23"/>
      <c r="M304" s="4"/>
    </row>
    <row r="305" spans="1:13" ht="12.75" x14ac:dyDescent="0.2">
      <c r="A305" s="23"/>
      <c r="M305" s="4"/>
    </row>
    <row r="306" spans="1:13" ht="12.75" x14ac:dyDescent="0.2">
      <c r="A306" s="23"/>
      <c r="M306" s="4"/>
    </row>
    <row r="307" spans="1:13" ht="12.75" x14ac:dyDescent="0.2">
      <c r="A307" s="23"/>
      <c r="M307" s="4"/>
    </row>
    <row r="308" spans="1:13" ht="12.75" x14ac:dyDescent="0.2">
      <c r="A308" s="23"/>
      <c r="M308" s="4"/>
    </row>
    <row r="309" spans="1:13" ht="12.75" x14ac:dyDescent="0.2">
      <c r="A309" s="23"/>
      <c r="M309" s="4"/>
    </row>
    <row r="310" spans="1:13" ht="12.75" x14ac:dyDescent="0.2">
      <c r="A310" s="23"/>
      <c r="M310" s="4"/>
    </row>
    <row r="311" spans="1:13" ht="12.75" x14ac:dyDescent="0.2">
      <c r="A311" s="23"/>
      <c r="M311" s="4"/>
    </row>
    <row r="312" spans="1:13" ht="12.75" x14ac:dyDescent="0.2">
      <c r="A312" s="23"/>
      <c r="M312" s="4"/>
    </row>
    <row r="313" spans="1:13" ht="12.75" x14ac:dyDescent="0.2">
      <c r="A313" s="23"/>
      <c r="M313" s="4"/>
    </row>
    <row r="314" spans="1:13" ht="12.75" x14ac:dyDescent="0.2">
      <c r="A314" s="23"/>
      <c r="M314" s="4"/>
    </row>
    <row r="315" spans="1:13" ht="12.75" x14ac:dyDescent="0.2">
      <c r="A315" s="23"/>
      <c r="M315" s="4"/>
    </row>
    <row r="316" spans="1:13" ht="12.75" x14ac:dyDescent="0.2">
      <c r="A316" s="23"/>
      <c r="M316" s="4"/>
    </row>
    <row r="317" spans="1:13" ht="12.75" x14ac:dyDescent="0.2">
      <c r="A317" s="23"/>
      <c r="M317" s="4"/>
    </row>
    <row r="318" spans="1:13" ht="12.75" x14ac:dyDescent="0.2">
      <c r="A318" s="23"/>
      <c r="M318" s="4"/>
    </row>
    <row r="319" spans="1:13" ht="12.75" x14ac:dyDescent="0.2">
      <c r="A319" s="23"/>
      <c r="M319" s="4"/>
    </row>
    <row r="320" spans="1:13" ht="12.75" x14ac:dyDescent="0.2">
      <c r="A320" s="23"/>
      <c r="M320" s="4"/>
    </row>
    <row r="321" spans="1:13" ht="12.75" x14ac:dyDescent="0.2">
      <c r="A321" s="23"/>
      <c r="M321" s="4"/>
    </row>
    <row r="322" spans="1:13" ht="12.75" x14ac:dyDescent="0.2">
      <c r="A322" s="23"/>
      <c r="M322" s="4"/>
    </row>
    <row r="323" spans="1:13" ht="12.75" x14ac:dyDescent="0.2">
      <c r="A323" s="23"/>
      <c r="M323" s="4"/>
    </row>
    <row r="324" spans="1:13" ht="12.75" x14ac:dyDescent="0.2">
      <c r="A324" s="23"/>
      <c r="M324" s="4"/>
    </row>
    <row r="325" spans="1:13" ht="12.75" x14ac:dyDescent="0.2">
      <c r="A325" s="23"/>
      <c r="M325" s="4"/>
    </row>
    <row r="326" spans="1:13" ht="12.75" x14ac:dyDescent="0.2">
      <c r="A326" s="23"/>
      <c r="M326" s="4"/>
    </row>
    <row r="327" spans="1:13" ht="12.75" x14ac:dyDescent="0.2">
      <c r="A327" s="23"/>
      <c r="M327" s="4"/>
    </row>
    <row r="328" spans="1:13" ht="12.75" x14ac:dyDescent="0.2">
      <c r="A328" s="23"/>
      <c r="M328" s="4"/>
    </row>
    <row r="329" spans="1:13" ht="12.75" x14ac:dyDescent="0.2">
      <c r="A329" s="23"/>
      <c r="M329" s="4"/>
    </row>
    <row r="330" spans="1:13" ht="12.75" x14ac:dyDescent="0.2">
      <c r="A330" s="23"/>
      <c r="M330" s="4"/>
    </row>
    <row r="331" spans="1:13" ht="12.75" x14ac:dyDescent="0.2">
      <c r="A331" s="23"/>
      <c r="M331" s="4"/>
    </row>
    <row r="332" spans="1:13" ht="12.75" x14ac:dyDescent="0.2">
      <c r="A332" s="23"/>
      <c r="M332" s="4"/>
    </row>
    <row r="333" spans="1:13" ht="12.75" x14ac:dyDescent="0.2">
      <c r="A333" s="23"/>
      <c r="M333" s="4"/>
    </row>
    <row r="334" spans="1:13" ht="12.75" x14ac:dyDescent="0.2">
      <c r="A334" s="23"/>
      <c r="M334" s="4"/>
    </row>
    <row r="335" spans="1:13" ht="12.75" x14ac:dyDescent="0.2">
      <c r="A335" s="23"/>
      <c r="M335" s="4"/>
    </row>
    <row r="336" spans="1:13" ht="12.75" x14ac:dyDescent="0.2">
      <c r="A336" s="23"/>
      <c r="M336" s="4"/>
    </row>
    <row r="337" spans="1:13" ht="12.75" x14ac:dyDescent="0.2">
      <c r="A337" s="23"/>
      <c r="M337" s="4"/>
    </row>
    <row r="338" spans="1:13" ht="12.75" x14ac:dyDescent="0.2">
      <c r="A338" s="23"/>
      <c r="M338" s="4"/>
    </row>
    <row r="339" spans="1:13" ht="12.75" x14ac:dyDescent="0.2">
      <c r="A339" s="23"/>
      <c r="M339" s="4"/>
    </row>
    <row r="340" spans="1:13" ht="12.75" x14ac:dyDescent="0.2">
      <c r="A340" s="23"/>
      <c r="M340" s="4"/>
    </row>
    <row r="341" spans="1:13" ht="12.75" x14ac:dyDescent="0.2">
      <c r="A341" s="23"/>
      <c r="M341" s="4"/>
    </row>
    <row r="342" spans="1:13" ht="12.75" x14ac:dyDescent="0.2">
      <c r="A342" s="23"/>
      <c r="M342" s="4"/>
    </row>
    <row r="343" spans="1:13" ht="12.75" x14ac:dyDescent="0.2">
      <c r="A343" s="23"/>
      <c r="M343" s="4"/>
    </row>
    <row r="344" spans="1:13" ht="12.75" x14ac:dyDescent="0.2">
      <c r="A344" s="23"/>
      <c r="M344" s="4"/>
    </row>
    <row r="345" spans="1:13" ht="12.75" x14ac:dyDescent="0.2">
      <c r="A345" s="23"/>
      <c r="M345" s="4"/>
    </row>
    <row r="346" spans="1:13" ht="12.75" x14ac:dyDescent="0.2">
      <c r="A346" s="23"/>
      <c r="M346" s="4"/>
    </row>
    <row r="347" spans="1:13" ht="12.75" x14ac:dyDescent="0.2">
      <c r="A347" s="23"/>
      <c r="M347" s="4"/>
    </row>
    <row r="348" spans="1:13" ht="12.75" x14ac:dyDescent="0.2">
      <c r="A348" s="23"/>
      <c r="M348" s="4"/>
    </row>
    <row r="349" spans="1:13" ht="12.75" x14ac:dyDescent="0.2">
      <c r="A349" s="23"/>
      <c r="M349" s="4"/>
    </row>
    <row r="350" spans="1:13" ht="12.75" x14ac:dyDescent="0.2">
      <c r="A350" s="23"/>
      <c r="M350" s="4"/>
    </row>
    <row r="351" spans="1:13" ht="12.75" x14ac:dyDescent="0.2">
      <c r="A351" s="23"/>
      <c r="M351" s="4"/>
    </row>
    <row r="352" spans="1:13" ht="12.75" x14ac:dyDescent="0.2">
      <c r="A352" s="23"/>
      <c r="M352" s="4"/>
    </row>
    <row r="353" spans="1:13" ht="12.75" x14ac:dyDescent="0.2">
      <c r="A353" s="23"/>
      <c r="M353" s="4"/>
    </row>
    <row r="354" spans="1:13" ht="12.75" x14ac:dyDescent="0.2">
      <c r="A354" s="23"/>
      <c r="M354" s="4"/>
    </row>
    <row r="355" spans="1:13" ht="12.75" x14ac:dyDescent="0.2">
      <c r="A355" s="23"/>
      <c r="M355" s="4"/>
    </row>
    <row r="356" spans="1:13" ht="12.75" x14ac:dyDescent="0.2">
      <c r="A356" s="23"/>
      <c r="M356" s="4"/>
    </row>
    <row r="357" spans="1:13" ht="12.75" x14ac:dyDescent="0.2">
      <c r="A357" s="23"/>
      <c r="M357" s="4"/>
    </row>
    <row r="358" spans="1:13" ht="12.75" x14ac:dyDescent="0.2">
      <c r="A358" s="23"/>
      <c r="M358" s="4"/>
    </row>
    <row r="359" spans="1:13" ht="12.75" x14ac:dyDescent="0.2">
      <c r="A359" s="23"/>
      <c r="M359" s="4"/>
    </row>
    <row r="360" spans="1:13" ht="12.75" x14ac:dyDescent="0.2">
      <c r="A360" s="23"/>
      <c r="M360" s="4"/>
    </row>
    <row r="361" spans="1:13" ht="12.75" x14ac:dyDescent="0.2">
      <c r="A361" s="23"/>
      <c r="M361" s="4"/>
    </row>
    <row r="362" spans="1:13" ht="12.75" x14ac:dyDescent="0.2">
      <c r="A362" s="23"/>
      <c r="M362" s="4"/>
    </row>
    <row r="363" spans="1:13" ht="12.75" x14ac:dyDescent="0.2">
      <c r="A363" s="23"/>
      <c r="M363" s="4"/>
    </row>
    <row r="364" spans="1:13" ht="12.75" x14ac:dyDescent="0.2">
      <c r="A364" s="23"/>
      <c r="M364" s="4"/>
    </row>
    <row r="365" spans="1:13" ht="12.75" x14ac:dyDescent="0.2">
      <c r="A365" s="23"/>
      <c r="M365" s="4"/>
    </row>
    <row r="366" spans="1:13" ht="12.75" x14ac:dyDescent="0.2">
      <c r="A366" s="23"/>
      <c r="M366" s="4"/>
    </row>
    <row r="367" spans="1:13" ht="12.75" x14ac:dyDescent="0.2">
      <c r="A367" s="23"/>
      <c r="M367" s="4"/>
    </row>
    <row r="368" spans="1:13" ht="12.75" x14ac:dyDescent="0.2">
      <c r="A368" s="23"/>
      <c r="M368" s="4"/>
    </row>
    <row r="369" spans="1:13" ht="12.75" x14ac:dyDescent="0.2">
      <c r="A369" s="23"/>
      <c r="M369" s="4"/>
    </row>
    <row r="370" spans="1:13" ht="12.75" x14ac:dyDescent="0.2">
      <c r="A370" s="23"/>
      <c r="M370" s="4"/>
    </row>
    <row r="371" spans="1:13" ht="12.75" x14ac:dyDescent="0.2">
      <c r="A371" s="23"/>
      <c r="M371" s="4"/>
    </row>
    <row r="372" spans="1:13" ht="12.75" x14ac:dyDescent="0.2">
      <c r="A372" s="23"/>
      <c r="M372" s="4"/>
    </row>
    <row r="373" spans="1:13" ht="12.75" x14ac:dyDescent="0.2">
      <c r="A373" s="23"/>
      <c r="M373" s="4"/>
    </row>
    <row r="374" spans="1:13" ht="12.75" x14ac:dyDescent="0.2">
      <c r="A374" s="23"/>
      <c r="M374" s="4"/>
    </row>
    <row r="375" spans="1:13" ht="12.75" x14ac:dyDescent="0.2">
      <c r="A375" s="23"/>
      <c r="M375" s="4"/>
    </row>
    <row r="376" spans="1:13" ht="12.75" x14ac:dyDescent="0.2">
      <c r="A376" s="23"/>
      <c r="M376" s="4"/>
    </row>
    <row r="377" spans="1:13" ht="12.75" x14ac:dyDescent="0.2">
      <c r="A377" s="23"/>
      <c r="M377" s="4"/>
    </row>
    <row r="378" spans="1:13" ht="12.75" x14ac:dyDescent="0.2">
      <c r="A378" s="23"/>
      <c r="M378" s="4"/>
    </row>
    <row r="379" spans="1:13" ht="12.75" x14ac:dyDescent="0.2">
      <c r="A379" s="23"/>
      <c r="M379" s="4"/>
    </row>
    <row r="380" spans="1:13" ht="12.75" x14ac:dyDescent="0.2">
      <c r="A380" s="23"/>
      <c r="M380" s="4"/>
    </row>
    <row r="381" spans="1:13" ht="12.75" x14ac:dyDescent="0.2">
      <c r="A381" s="23"/>
      <c r="M381" s="4"/>
    </row>
    <row r="382" spans="1:13" ht="12.75" x14ac:dyDescent="0.2">
      <c r="A382" s="23"/>
      <c r="M382" s="4"/>
    </row>
    <row r="383" spans="1:13" ht="12.75" x14ac:dyDescent="0.2">
      <c r="A383" s="23"/>
      <c r="M383" s="4"/>
    </row>
    <row r="384" spans="1:13" ht="12.75" x14ac:dyDescent="0.2">
      <c r="A384" s="23"/>
      <c r="M384" s="4"/>
    </row>
    <row r="385" spans="1:13" ht="12.75" x14ac:dyDescent="0.2">
      <c r="A385" s="23"/>
      <c r="M385" s="4"/>
    </row>
    <row r="386" spans="1:13" ht="12.75" x14ac:dyDescent="0.2">
      <c r="A386" s="23"/>
      <c r="M386" s="4"/>
    </row>
    <row r="387" spans="1:13" ht="12.75" x14ac:dyDescent="0.2">
      <c r="A387" s="23"/>
      <c r="M387" s="4"/>
    </row>
    <row r="388" spans="1:13" ht="12.75" x14ac:dyDescent="0.2">
      <c r="A388" s="23"/>
      <c r="M388" s="4"/>
    </row>
    <row r="389" spans="1:13" ht="12.75" x14ac:dyDescent="0.2">
      <c r="A389" s="23"/>
      <c r="M389" s="4"/>
    </row>
    <row r="390" spans="1:13" ht="12.75" x14ac:dyDescent="0.2">
      <c r="A390" s="23"/>
      <c r="M390" s="4"/>
    </row>
    <row r="391" spans="1:13" ht="12.75" x14ac:dyDescent="0.2">
      <c r="A391" s="23"/>
      <c r="M391" s="4"/>
    </row>
    <row r="392" spans="1:13" ht="12.75" x14ac:dyDescent="0.2">
      <c r="A392" s="23"/>
      <c r="M392" s="4"/>
    </row>
    <row r="393" spans="1:13" ht="12.75" x14ac:dyDescent="0.2">
      <c r="A393" s="23"/>
      <c r="M393" s="4"/>
    </row>
    <row r="394" spans="1:13" ht="12.75" x14ac:dyDescent="0.2">
      <c r="A394" s="23"/>
      <c r="M394" s="4"/>
    </row>
    <row r="395" spans="1:13" ht="12.75" x14ac:dyDescent="0.2">
      <c r="A395" s="23"/>
      <c r="M395" s="4"/>
    </row>
    <row r="396" spans="1:13" ht="12.75" x14ac:dyDescent="0.2">
      <c r="A396" s="23"/>
      <c r="M396" s="4"/>
    </row>
    <row r="397" spans="1:13" ht="12.75" x14ac:dyDescent="0.2">
      <c r="A397" s="23"/>
      <c r="M397" s="4"/>
    </row>
    <row r="398" spans="1:13" ht="12.75" x14ac:dyDescent="0.2">
      <c r="A398" s="23"/>
      <c r="M398" s="4"/>
    </row>
    <row r="399" spans="1:13" ht="12.75" x14ac:dyDescent="0.2">
      <c r="A399" s="23"/>
      <c r="M399" s="4"/>
    </row>
    <row r="400" spans="1:13" ht="12.75" x14ac:dyDescent="0.2">
      <c r="A400" s="23"/>
      <c r="M400" s="4"/>
    </row>
    <row r="401" spans="1:13" ht="12.75" x14ac:dyDescent="0.2">
      <c r="A401" s="23"/>
      <c r="M401" s="4"/>
    </row>
    <row r="402" spans="1:13" ht="12.75" x14ac:dyDescent="0.2">
      <c r="A402" s="23"/>
      <c r="M402" s="4"/>
    </row>
    <row r="403" spans="1:13" ht="12.75" x14ac:dyDescent="0.2">
      <c r="A403" s="23"/>
      <c r="M403" s="4"/>
    </row>
    <row r="404" spans="1:13" ht="12.75" x14ac:dyDescent="0.2">
      <c r="A404" s="23"/>
      <c r="M404" s="4"/>
    </row>
    <row r="405" spans="1:13" ht="12.75" x14ac:dyDescent="0.2">
      <c r="A405" s="23"/>
      <c r="M405" s="4"/>
    </row>
    <row r="406" spans="1:13" ht="12.75" x14ac:dyDescent="0.2">
      <c r="A406" s="23"/>
      <c r="M406" s="4"/>
    </row>
    <row r="407" spans="1:13" ht="12.75" x14ac:dyDescent="0.2">
      <c r="A407" s="23"/>
      <c r="M407" s="4"/>
    </row>
    <row r="408" spans="1:13" ht="12.75" x14ac:dyDescent="0.2">
      <c r="A408" s="23"/>
      <c r="M408" s="4"/>
    </row>
    <row r="409" spans="1:13" ht="12.75" x14ac:dyDescent="0.2">
      <c r="A409" s="23"/>
      <c r="M409" s="4"/>
    </row>
    <row r="410" spans="1:13" ht="12.75" x14ac:dyDescent="0.2">
      <c r="A410" s="23"/>
      <c r="M410" s="4"/>
    </row>
    <row r="411" spans="1:13" ht="12.75" x14ac:dyDescent="0.2">
      <c r="A411" s="23"/>
      <c r="M411" s="4"/>
    </row>
    <row r="412" spans="1:13" ht="12.75" x14ac:dyDescent="0.2">
      <c r="A412" s="23"/>
      <c r="M412" s="4"/>
    </row>
    <row r="413" spans="1:13" ht="12.75" x14ac:dyDescent="0.2">
      <c r="A413" s="23"/>
      <c r="M413" s="4"/>
    </row>
    <row r="414" spans="1:13" ht="12.75" x14ac:dyDescent="0.2">
      <c r="A414" s="23"/>
      <c r="M414" s="4"/>
    </row>
    <row r="415" spans="1:13" ht="12.75" x14ac:dyDescent="0.2">
      <c r="A415" s="23"/>
      <c r="M415" s="4"/>
    </row>
    <row r="416" spans="1:13" ht="12.75" x14ac:dyDescent="0.2">
      <c r="A416" s="23"/>
      <c r="M416" s="4"/>
    </row>
    <row r="417" spans="1:13" ht="12.75" x14ac:dyDescent="0.2">
      <c r="A417" s="23"/>
      <c r="M417" s="4"/>
    </row>
    <row r="418" spans="1:13" ht="12.75" x14ac:dyDescent="0.2">
      <c r="A418" s="23"/>
      <c r="M418" s="4"/>
    </row>
    <row r="419" spans="1:13" ht="12.75" x14ac:dyDescent="0.2">
      <c r="A419" s="23"/>
      <c r="M419" s="4"/>
    </row>
    <row r="420" spans="1:13" ht="12.75" x14ac:dyDescent="0.2">
      <c r="A420" s="23"/>
      <c r="M420" s="4"/>
    </row>
    <row r="421" spans="1:13" ht="12.75" x14ac:dyDescent="0.2">
      <c r="A421" s="23"/>
      <c r="M421" s="4"/>
    </row>
    <row r="422" spans="1:13" ht="12.75" x14ac:dyDescent="0.2">
      <c r="A422" s="23"/>
      <c r="M422" s="4"/>
    </row>
    <row r="423" spans="1:13" ht="12.75" x14ac:dyDescent="0.2">
      <c r="A423" s="23"/>
      <c r="M423" s="4"/>
    </row>
    <row r="424" spans="1:13" ht="12.75" x14ac:dyDescent="0.2">
      <c r="A424" s="23"/>
      <c r="M424" s="4"/>
    </row>
    <row r="425" spans="1:13" ht="12.75" x14ac:dyDescent="0.2">
      <c r="A425" s="23"/>
      <c r="M425" s="4"/>
    </row>
    <row r="426" spans="1:13" ht="12.75" x14ac:dyDescent="0.2">
      <c r="A426" s="23"/>
      <c r="M426" s="4"/>
    </row>
    <row r="427" spans="1:13" ht="12.75" x14ac:dyDescent="0.2">
      <c r="A427" s="23"/>
      <c r="M427" s="4"/>
    </row>
    <row r="428" spans="1:13" ht="12.75" x14ac:dyDescent="0.2">
      <c r="A428" s="23"/>
      <c r="M428" s="4"/>
    </row>
    <row r="429" spans="1:13" ht="12.75" x14ac:dyDescent="0.2">
      <c r="A429" s="23"/>
      <c r="M429" s="4"/>
    </row>
    <row r="430" spans="1:13" ht="12.75" x14ac:dyDescent="0.2">
      <c r="A430" s="23"/>
      <c r="M430" s="4"/>
    </row>
    <row r="431" spans="1:13" ht="12.75" x14ac:dyDescent="0.2">
      <c r="A431" s="23"/>
      <c r="M431" s="4"/>
    </row>
    <row r="432" spans="1:13" ht="12.75" x14ac:dyDescent="0.2">
      <c r="A432" s="23"/>
      <c r="M432" s="4"/>
    </row>
    <row r="433" spans="1:13" ht="12.75" x14ac:dyDescent="0.2">
      <c r="A433" s="23"/>
      <c r="M433" s="4"/>
    </row>
    <row r="434" spans="1:13" ht="12.75" x14ac:dyDescent="0.2">
      <c r="A434" s="23"/>
      <c r="M434" s="4"/>
    </row>
    <row r="435" spans="1:13" ht="12.75" x14ac:dyDescent="0.2">
      <c r="A435" s="23"/>
      <c r="M435" s="4"/>
    </row>
    <row r="436" spans="1:13" ht="12.75" x14ac:dyDescent="0.2">
      <c r="A436" s="23"/>
      <c r="M436" s="4"/>
    </row>
    <row r="437" spans="1:13" ht="12.75" x14ac:dyDescent="0.2">
      <c r="A437" s="23"/>
      <c r="M437" s="4"/>
    </row>
    <row r="438" spans="1:13" ht="12.75" x14ac:dyDescent="0.2">
      <c r="A438" s="23"/>
      <c r="M438" s="4"/>
    </row>
    <row r="439" spans="1:13" ht="12.75" x14ac:dyDescent="0.2">
      <c r="A439" s="23"/>
      <c r="M439" s="4"/>
    </row>
    <row r="440" spans="1:13" ht="12.75" x14ac:dyDescent="0.2">
      <c r="A440" s="23"/>
      <c r="M440" s="4"/>
    </row>
    <row r="441" spans="1:13" ht="12.75" x14ac:dyDescent="0.2">
      <c r="A441" s="23"/>
      <c r="M441" s="4"/>
    </row>
    <row r="442" spans="1:13" ht="12.75" x14ac:dyDescent="0.2">
      <c r="A442" s="23"/>
      <c r="M442" s="4"/>
    </row>
    <row r="443" spans="1:13" ht="12.75" x14ac:dyDescent="0.2">
      <c r="A443" s="23"/>
      <c r="M443" s="4"/>
    </row>
    <row r="444" spans="1:13" ht="12.75" x14ac:dyDescent="0.2">
      <c r="A444" s="23"/>
      <c r="M444" s="4"/>
    </row>
    <row r="445" spans="1:13" ht="12.75" x14ac:dyDescent="0.2">
      <c r="A445" s="23"/>
      <c r="M445" s="4"/>
    </row>
    <row r="446" spans="1:13" ht="12.75" x14ac:dyDescent="0.2">
      <c r="A446" s="23"/>
      <c r="M446" s="4"/>
    </row>
    <row r="447" spans="1:13" ht="12.75" x14ac:dyDescent="0.2">
      <c r="A447" s="23"/>
      <c r="M447" s="4"/>
    </row>
    <row r="448" spans="1:13" ht="12.75" x14ac:dyDescent="0.2">
      <c r="A448" s="23"/>
      <c r="M448" s="4"/>
    </row>
    <row r="449" spans="1:13" ht="12.75" x14ac:dyDescent="0.2">
      <c r="A449" s="23"/>
      <c r="M449" s="4"/>
    </row>
    <row r="450" spans="1:13" ht="12.75" x14ac:dyDescent="0.2">
      <c r="A450" s="23"/>
      <c r="M450" s="4"/>
    </row>
    <row r="451" spans="1:13" ht="12.75" x14ac:dyDescent="0.2">
      <c r="A451" s="23"/>
      <c r="M451" s="4"/>
    </row>
    <row r="452" spans="1:13" ht="12.75" x14ac:dyDescent="0.2">
      <c r="A452" s="23"/>
      <c r="M452" s="4"/>
    </row>
    <row r="453" spans="1:13" ht="12.75" x14ac:dyDescent="0.2">
      <c r="A453" s="23"/>
      <c r="M453" s="4"/>
    </row>
    <row r="454" spans="1:13" ht="12.75" x14ac:dyDescent="0.2">
      <c r="A454" s="23"/>
      <c r="M454" s="4"/>
    </row>
    <row r="455" spans="1:13" ht="12.75" x14ac:dyDescent="0.2">
      <c r="A455" s="23"/>
      <c r="M455" s="4"/>
    </row>
    <row r="456" spans="1:13" ht="12.75" x14ac:dyDescent="0.2">
      <c r="A456" s="23"/>
      <c r="M456" s="4"/>
    </row>
    <row r="457" spans="1:13" ht="12.75" x14ac:dyDescent="0.2">
      <c r="A457" s="23"/>
      <c r="M457" s="4"/>
    </row>
    <row r="458" spans="1:13" ht="12.75" x14ac:dyDescent="0.2">
      <c r="A458" s="23"/>
      <c r="M458" s="4"/>
    </row>
    <row r="459" spans="1:13" ht="12.75" x14ac:dyDescent="0.2">
      <c r="A459" s="23"/>
      <c r="M459" s="4"/>
    </row>
    <row r="460" spans="1:13" ht="12.75" x14ac:dyDescent="0.2">
      <c r="A460" s="23"/>
      <c r="M460" s="4"/>
    </row>
    <row r="461" spans="1:13" ht="12.75" x14ac:dyDescent="0.2">
      <c r="A461" s="23"/>
      <c r="M461" s="4"/>
    </row>
    <row r="462" spans="1:13" ht="12.75" x14ac:dyDescent="0.2">
      <c r="A462" s="23"/>
      <c r="M462" s="4"/>
    </row>
    <row r="463" spans="1:13" ht="12.75" x14ac:dyDescent="0.2">
      <c r="A463" s="23"/>
      <c r="M463" s="4"/>
    </row>
    <row r="464" spans="1:13" ht="12.75" x14ac:dyDescent="0.2">
      <c r="A464" s="23"/>
      <c r="M464" s="4"/>
    </row>
    <row r="465" spans="1:13" ht="12.75" x14ac:dyDescent="0.2">
      <c r="A465" s="23"/>
      <c r="M465" s="4"/>
    </row>
    <row r="466" spans="1:13" ht="12.75" x14ac:dyDescent="0.2">
      <c r="A466" s="23"/>
      <c r="M466" s="4"/>
    </row>
    <row r="467" spans="1:13" ht="12.75" x14ac:dyDescent="0.2">
      <c r="A467" s="23"/>
      <c r="M467" s="4"/>
    </row>
    <row r="468" spans="1:13" ht="12.75" x14ac:dyDescent="0.2">
      <c r="A468" s="23"/>
      <c r="M468" s="4"/>
    </row>
    <row r="469" spans="1:13" ht="12.75" x14ac:dyDescent="0.2">
      <c r="A469" s="23"/>
      <c r="M469" s="4"/>
    </row>
    <row r="470" spans="1:13" ht="12.75" x14ac:dyDescent="0.2">
      <c r="A470" s="23"/>
      <c r="M470" s="4"/>
    </row>
    <row r="471" spans="1:13" ht="12.75" x14ac:dyDescent="0.2">
      <c r="A471" s="23"/>
      <c r="M471" s="4"/>
    </row>
    <row r="472" spans="1:13" ht="12.75" x14ac:dyDescent="0.2">
      <c r="A472" s="23"/>
      <c r="M472" s="4"/>
    </row>
    <row r="473" spans="1:13" ht="12.75" x14ac:dyDescent="0.2">
      <c r="A473" s="23"/>
      <c r="M473" s="4"/>
    </row>
    <row r="474" spans="1:13" ht="12.75" x14ac:dyDescent="0.2">
      <c r="A474" s="23"/>
      <c r="M474" s="4"/>
    </row>
    <row r="475" spans="1:13" ht="12.75" x14ac:dyDescent="0.2">
      <c r="A475" s="23"/>
      <c r="M475" s="4"/>
    </row>
    <row r="476" spans="1:13" ht="12.75" x14ac:dyDescent="0.2">
      <c r="A476" s="23"/>
      <c r="M476" s="4"/>
    </row>
    <row r="477" spans="1:13" ht="12.75" x14ac:dyDescent="0.2">
      <c r="A477" s="23"/>
      <c r="M477" s="4"/>
    </row>
    <row r="478" spans="1:13" ht="12.75" x14ac:dyDescent="0.2">
      <c r="A478" s="23"/>
      <c r="M478" s="4"/>
    </row>
    <row r="479" spans="1:13" ht="12.75" x14ac:dyDescent="0.2">
      <c r="A479" s="23"/>
      <c r="M479" s="4"/>
    </row>
    <row r="480" spans="1:13" ht="12.75" x14ac:dyDescent="0.2">
      <c r="A480" s="23"/>
      <c r="M480" s="4"/>
    </row>
    <row r="481" spans="1:13" ht="12.75" x14ac:dyDescent="0.2">
      <c r="A481" s="23"/>
      <c r="M481" s="4"/>
    </row>
    <row r="482" spans="1:13" ht="12.75" x14ac:dyDescent="0.2">
      <c r="A482" s="23"/>
      <c r="M482" s="4"/>
    </row>
    <row r="483" spans="1:13" ht="12.75" x14ac:dyDescent="0.2">
      <c r="A483" s="23"/>
      <c r="M483" s="4"/>
    </row>
    <row r="484" spans="1:13" ht="12.75" x14ac:dyDescent="0.2">
      <c r="A484" s="23"/>
      <c r="M484" s="4"/>
    </row>
    <row r="485" spans="1:13" ht="12.75" x14ac:dyDescent="0.2">
      <c r="A485" s="23"/>
      <c r="M485" s="4"/>
    </row>
    <row r="486" spans="1:13" ht="12.75" x14ac:dyDescent="0.2">
      <c r="A486" s="23"/>
      <c r="M486" s="4"/>
    </row>
    <row r="487" spans="1:13" ht="12.75" x14ac:dyDescent="0.2">
      <c r="A487" s="23"/>
      <c r="M487" s="4"/>
    </row>
    <row r="488" spans="1:13" ht="12.75" x14ac:dyDescent="0.2">
      <c r="A488" s="23"/>
      <c r="M488" s="4"/>
    </row>
    <row r="489" spans="1:13" ht="12.75" x14ac:dyDescent="0.2">
      <c r="A489" s="23"/>
      <c r="M489" s="4"/>
    </row>
    <row r="490" spans="1:13" ht="12.75" x14ac:dyDescent="0.2">
      <c r="A490" s="23"/>
      <c r="M490" s="4"/>
    </row>
    <row r="491" spans="1:13" ht="12.75" x14ac:dyDescent="0.2">
      <c r="A491" s="23"/>
      <c r="M491" s="4"/>
    </row>
    <row r="492" spans="1:13" ht="12.75" x14ac:dyDescent="0.2">
      <c r="A492" s="23"/>
      <c r="M492" s="4"/>
    </row>
    <row r="493" spans="1:13" ht="12.75" x14ac:dyDescent="0.2">
      <c r="A493" s="23"/>
      <c r="M493" s="4"/>
    </row>
    <row r="494" spans="1:13" ht="12.75" x14ac:dyDescent="0.2">
      <c r="A494" s="23"/>
      <c r="M494" s="4"/>
    </row>
    <row r="495" spans="1:13" ht="12.75" x14ac:dyDescent="0.2">
      <c r="A495" s="23"/>
      <c r="M495" s="4"/>
    </row>
    <row r="496" spans="1:13" ht="12.75" x14ac:dyDescent="0.2">
      <c r="A496" s="23"/>
      <c r="M496" s="4"/>
    </row>
    <row r="497" spans="1:13" ht="12.75" x14ac:dyDescent="0.2">
      <c r="A497" s="23"/>
      <c r="M497" s="4"/>
    </row>
    <row r="498" spans="1:13" ht="12.75" x14ac:dyDescent="0.2">
      <c r="A498" s="23"/>
      <c r="M498" s="4"/>
    </row>
    <row r="499" spans="1:13" ht="12.75" x14ac:dyDescent="0.2">
      <c r="A499" s="23"/>
      <c r="M499" s="4"/>
    </row>
    <row r="500" spans="1:13" ht="12.75" x14ac:dyDescent="0.2">
      <c r="A500" s="23"/>
      <c r="M500" s="4"/>
    </row>
    <row r="501" spans="1:13" ht="12.75" x14ac:dyDescent="0.2">
      <c r="A501" s="23"/>
      <c r="M501" s="4"/>
    </row>
    <row r="502" spans="1:13" ht="12.75" x14ac:dyDescent="0.2">
      <c r="A502" s="23"/>
      <c r="M502" s="4"/>
    </row>
    <row r="503" spans="1:13" ht="12.75" x14ac:dyDescent="0.2">
      <c r="A503" s="23"/>
      <c r="M503" s="4"/>
    </row>
    <row r="504" spans="1:13" ht="12.75" x14ac:dyDescent="0.2">
      <c r="A504" s="23"/>
      <c r="M504" s="4"/>
    </row>
    <row r="505" spans="1:13" ht="12.75" x14ac:dyDescent="0.2">
      <c r="A505" s="23"/>
      <c r="M505" s="4"/>
    </row>
    <row r="506" spans="1:13" ht="12.75" x14ac:dyDescent="0.2">
      <c r="A506" s="23"/>
      <c r="M506" s="4"/>
    </row>
    <row r="507" spans="1:13" ht="12.75" x14ac:dyDescent="0.2">
      <c r="A507" s="23"/>
      <c r="M507" s="4"/>
    </row>
    <row r="508" spans="1:13" ht="12.75" x14ac:dyDescent="0.2">
      <c r="A508" s="23"/>
      <c r="M508" s="4"/>
    </row>
    <row r="509" spans="1:13" ht="12.75" x14ac:dyDescent="0.2">
      <c r="A509" s="23"/>
      <c r="M509" s="4"/>
    </row>
    <row r="510" spans="1:13" ht="12.75" x14ac:dyDescent="0.2">
      <c r="A510" s="23"/>
      <c r="M510" s="4"/>
    </row>
    <row r="511" spans="1:13" ht="12.75" x14ac:dyDescent="0.2">
      <c r="A511" s="23"/>
      <c r="M511" s="4"/>
    </row>
    <row r="512" spans="1:13" ht="12.75" x14ac:dyDescent="0.2">
      <c r="A512" s="23"/>
      <c r="M512" s="4"/>
    </row>
    <row r="513" spans="1:13" ht="12.75" x14ac:dyDescent="0.2">
      <c r="A513" s="23"/>
      <c r="M513" s="4"/>
    </row>
    <row r="514" spans="1:13" ht="12.75" x14ac:dyDescent="0.2">
      <c r="A514" s="23"/>
      <c r="M514" s="4"/>
    </row>
    <row r="515" spans="1:13" ht="12.75" x14ac:dyDescent="0.2">
      <c r="A515" s="23"/>
      <c r="M515" s="4"/>
    </row>
    <row r="516" spans="1:13" ht="12.75" x14ac:dyDescent="0.2">
      <c r="A516" s="23"/>
      <c r="M516" s="4"/>
    </row>
    <row r="517" spans="1:13" ht="12.75" x14ac:dyDescent="0.2">
      <c r="A517" s="23"/>
      <c r="M517" s="4"/>
    </row>
    <row r="518" spans="1:13" ht="12.75" x14ac:dyDescent="0.2">
      <c r="A518" s="23"/>
      <c r="M518" s="4"/>
    </row>
    <row r="519" spans="1:13" ht="12.75" x14ac:dyDescent="0.2">
      <c r="A519" s="23"/>
      <c r="M519" s="4"/>
    </row>
    <row r="520" spans="1:13" ht="12.75" x14ac:dyDescent="0.2">
      <c r="A520" s="23"/>
      <c r="M520" s="4"/>
    </row>
    <row r="521" spans="1:13" ht="12.75" x14ac:dyDescent="0.2">
      <c r="A521" s="23"/>
      <c r="M521" s="4"/>
    </row>
    <row r="522" spans="1:13" ht="12.75" x14ac:dyDescent="0.2">
      <c r="A522" s="23"/>
      <c r="M522" s="4"/>
    </row>
    <row r="523" spans="1:13" ht="12.75" x14ac:dyDescent="0.2">
      <c r="A523" s="23"/>
      <c r="M523" s="4"/>
    </row>
    <row r="524" spans="1:13" ht="12.75" x14ac:dyDescent="0.2">
      <c r="A524" s="23"/>
      <c r="M524" s="4"/>
    </row>
    <row r="525" spans="1:13" ht="12.75" x14ac:dyDescent="0.2">
      <c r="A525" s="23"/>
      <c r="M525" s="4"/>
    </row>
    <row r="526" spans="1:13" ht="12.75" x14ac:dyDescent="0.2">
      <c r="A526" s="23"/>
      <c r="M526" s="4"/>
    </row>
    <row r="527" spans="1:13" ht="12.75" x14ac:dyDescent="0.2">
      <c r="A527" s="23"/>
      <c r="M527" s="4"/>
    </row>
    <row r="528" spans="1:13" ht="12.75" x14ac:dyDescent="0.2">
      <c r="A528" s="23"/>
      <c r="M528" s="4"/>
    </row>
    <row r="529" spans="1:13" ht="12.75" x14ac:dyDescent="0.2">
      <c r="A529" s="23"/>
      <c r="M529" s="4"/>
    </row>
    <row r="530" spans="1:13" ht="12.75" x14ac:dyDescent="0.2">
      <c r="A530" s="23"/>
      <c r="M530" s="4"/>
    </row>
    <row r="531" spans="1:13" ht="12.75" x14ac:dyDescent="0.2">
      <c r="A531" s="23"/>
      <c r="M531" s="4"/>
    </row>
    <row r="532" spans="1:13" ht="12.75" x14ac:dyDescent="0.2">
      <c r="A532" s="23"/>
      <c r="M532" s="4"/>
    </row>
    <row r="533" spans="1:13" ht="12.75" x14ac:dyDescent="0.2">
      <c r="A533" s="23"/>
      <c r="M533" s="4"/>
    </row>
    <row r="534" spans="1:13" ht="12.75" x14ac:dyDescent="0.2">
      <c r="A534" s="23"/>
      <c r="M534" s="4"/>
    </row>
    <row r="535" spans="1:13" ht="12.75" x14ac:dyDescent="0.2">
      <c r="A535" s="23"/>
      <c r="M535" s="4"/>
    </row>
    <row r="536" spans="1:13" ht="12.75" x14ac:dyDescent="0.2">
      <c r="A536" s="23"/>
      <c r="M536" s="4"/>
    </row>
    <row r="537" spans="1:13" ht="12.75" x14ac:dyDescent="0.2">
      <c r="A537" s="23"/>
      <c r="M537" s="4"/>
    </row>
    <row r="538" spans="1:13" ht="12.75" x14ac:dyDescent="0.2">
      <c r="A538" s="23"/>
      <c r="M538" s="4"/>
    </row>
    <row r="539" spans="1:13" ht="12.75" x14ac:dyDescent="0.2">
      <c r="A539" s="23"/>
      <c r="M539" s="4"/>
    </row>
    <row r="540" spans="1:13" ht="12.75" x14ac:dyDescent="0.2">
      <c r="A540" s="23"/>
      <c r="M540" s="4"/>
    </row>
    <row r="541" spans="1:13" ht="12.75" x14ac:dyDescent="0.2">
      <c r="A541" s="23"/>
      <c r="M541" s="4"/>
    </row>
    <row r="542" spans="1:13" ht="12.75" x14ac:dyDescent="0.2">
      <c r="A542" s="23"/>
      <c r="M542" s="4"/>
    </row>
    <row r="543" spans="1:13" ht="12.75" x14ac:dyDescent="0.2">
      <c r="A543" s="23"/>
      <c r="M543" s="4"/>
    </row>
    <row r="544" spans="1:13" ht="12.75" x14ac:dyDescent="0.2">
      <c r="A544" s="23"/>
      <c r="M544" s="4"/>
    </row>
    <row r="545" spans="1:13" ht="12.75" x14ac:dyDescent="0.2">
      <c r="A545" s="23"/>
      <c r="M545" s="4"/>
    </row>
    <row r="546" spans="1:13" ht="12.75" x14ac:dyDescent="0.2">
      <c r="A546" s="23"/>
      <c r="M546" s="4"/>
    </row>
    <row r="547" spans="1:13" ht="12.75" x14ac:dyDescent="0.2">
      <c r="A547" s="23"/>
      <c r="M547" s="4"/>
    </row>
    <row r="548" spans="1:13" ht="12.75" x14ac:dyDescent="0.2">
      <c r="A548" s="23"/>
      <c r="M548" s="4"/>
    </row>
    <row r="549" spans="1:13" ht="12.75" x14ac:dyDescent="0.2">
      <c r="A549" s="23"/>
      <c r="M549" s="4"/>
    </row>
    <row r="550" spans="1:13" ht="12.75" x14ac:dyDescent="0.2">
      <c r="A550" s="23"/>
      <c r="M550" s="4"/>
    </row>
    <row r="551" spans="1:13" ht="12.75" x14ac:dyDescent="0.2">
      <c r="A551" s="23"/>
      <c r="M551" s="4"/>
    </row>
    <row r="552" spans="1:13" ht="12.75" x14ac:dyDescent="0.2">
      <c r="A552" s="23"/>
      <c r="M552" s="4"/>
    </row>
    <row r="553" spans="1:13" ht="12.75" x14ac:dyDescent="0.2">
      <c r="A553" s="23"/>
      <c r="M553" s="4"/>
    </row>
    <row r="554" spans="1:13" ht="12.75" x14ac:dyDescent="0.2">
      <c r="A554" s="23"/>
      <c r="M554" s="4"/>
    </row>
    <row r="555" spans="1:13" ht="12.75" x14ac:dyDescent="0.2">
      <c r="A555" s="23"/>
      <c r="M555" s="4"/>
    </row>
    <row r="556" spans="1:13" ht="12.75" x14ac:dyDescent="0.2">
      <c r="A556" s="23"/>
      <c r="M556" s="4"/>
    </row>
    <row r="557" spans="1:13" ht="12.75" x14ac:dyDescent="0.2">
      <c r="A557" s="23"/>
      <c r="M557" s="4"/>
    </row>
    <row r="558" spans="1:13" ht="12.75" x14ac:dyDescent="0.2">
      <c r="A558" s="23"/>
      <c r="M558" s="4"/>
    </row>
    <row r="559" spans="1:13" ht="12.75" x14ac:dyDescent="0.2">
      <c r="A559" s="23"/>
      <c r="M559" s="4"/>
    </row>
    <row r="560" spans="1:13" ht="12.75" x14ac:dyDescent="0.2">
      <c r="A560" s="23"/>
      <c r="M560" s="4"/>
    </row>
    <row r="561" spans="1:13" ht="12.75" x14ac:dyDescent="0.2">
      <c r="A561" s="23"/>
      <c r="M561" s="4"/>
    </row>
    <row r="562" spans="1:13" ht="12.75" x14ac:dyDescent="0.2">
      <c r="A562" s="23"/>
      <c r="M562" s="4"/>
    </row>
    <row r="563" spans="1:13" ht="12.75" x14ac:dyDescent="0.2">
      <c r="A563" s="23"/>
      <c r="M563" s="4"/>
    </row>
    <row r="564" spans="1:13" ht="12.75" x14ac:dyDescent="0.2">
      <c r="A564" s="23"/>
      <c r="M564" s="4"/>
    </row>
    <row r="565" spans="1:13" ht="12.75" x14ac:dyDescent="0.2">
      <c r="A565" s="23"/>
      <c r="M565" s="4"/>
    </row>
    <row r="566" spans="1:13" ht="12.75" x14ac:dyDescent="0.2">
      <c r="A566" s="23"/>
      <c r="M566" s="4"/>
    </row>
    <row r="567" spans="1:13" ht="12.75" x14ac:dyDescent="0.2">
      <c r="A567" s="23"/>
      <c r="M567" s="4"/>
    </row>
    <row r="568" spans="1:13" ht="12.75" x14ac:dyDescent="0.2">
      <c r="A568" s="23"/>
      <c r="M568" s="4"/>
    </row>
    <row r="569" spans="1:13" ht="12.75" x14ac:dyDescent="0.2">
      <c r="A569" s="23"/>
      <c r="M569" s="4"/>
    </row>
    <row r="570" spans="1:13" ht="12.75" x14ac:dyDescent="0.2">
      <c r="A570" s="23"/>
      <c r="M570" s="4"/>
    </row>
    <row r="571" spans="1:13" ht="12.75" x14ac:dyDescent="0.2">
      <c r="A571" s="23"/>
      <c r="M571" s="4"/>
    </row>
    <row r="572" spans="1:13" ht="12.75" x14ac:dyDescent="0.2">
      <c r="A572" s="23"/>
      <c r="M572" s="4"/>
    </row>
    <row r="573" spans="1:13" ht="12.75" x14ac:dyDescent="0.2">
      <c r="A573" s="23"/>
      <c r="M573" s="4"/>
    </row>
    <row r="574" spans="1:13" ht="12.75" x14ac:dyDescent="0.2">
      <c r="A574" s="23"/>
      <c r="M574" s="4"/>
    </row>
    <row r="575" spans="1:13" ht="12.75" x14ac:dyDescent="0.2">
      <c r="A575" s="23"/>
      <c r="M575" s="4"/>
    </row>
    <row r="576" spans="1:13" ht="12.75" x14ac:dyDescent="0.2">
      <c r="A576" s="23"/>
      <c r="M576" s="4"/>
    </row>
    <row r="577" spans="1:13" ht="12.75" x14ac:dyDescent="0.2">
      <c r="A577" s="23"/>
      <c r="M577" s="4"/>
    </row>
    <row r="578" spans="1:13" ht="12.75" x14ac:dyDescent="0.2">
      <c r="A578" s="23"/>
      <c r="M578" s="4"/>
    </row>
    <row r="579" spans="1:13" ht="12.75" x14ac:dyDescent="0.2">
      <c r="A579" s="23"/>
      <c r="M579" s="4"/>
    </row>
    <row r="580" spans="1:13" ht="12.75" x14ac:dyDescent="0.2">
      <c r="A580" s="23"/>
      <c r="M580" s="4"/>
    </row>
    <row r="581" spans="1:13" ht="12.75" x14ac:dyDescent="0.2">
      <c r="A581" s="23"/>
      <c r="M581" s="4"/>
    </row>
    <row r="582" spans="1:13" ht="12.75" x14ac:dyDescent="0.2">
      <c r="A582" s="23"/>
      <c r="M582" s="4"/>
    </row>
    <row r="583" spans="1:13" ht="12.75" x14ac:dyDescent="0.2">
      <c r="A583" s="23"/>
      <c r="M583" s="4"/>
    </row>
    <row r="584" spans="1:13" ht="12.75" x14ac:dyDescent="0.2">
      <c r="A584" s="23"/>
      <c r="M584" s="4"/>
    </row>
    <row r="585" spans="1:13" ht="12.75" x14ac:dyDescent="0.2">
      <c r="A585" s="23"/>
      <c r="M585" s="4"/>
    </row>
    <row r="586" spans="1:13" ht="12.75" x14ac:dyDescent="0.2">
      <c r="A586" s="23"/>
      <c r="M586" s="4"/>
    </row>
    <row r="587" spans="1:13" ht="12.75" x14ac:dyDescent="0.2">
      <c r="A587" s="23"/>
      <c r="M587" s="4"/>
    </row>
    <row r="588" spans="1:13" ht="12.75" x14ac:dyDescent="0.2">
      <c r="A588" s="23"/>
      <c r="M588" s="4"/>
    </row>
    <row r="589" spans="1:13" ht="12.75" x14ac:dyDescent="0.2">
      <c r="A589" s="23"/>
      <c r="M589" s="4"/>
    </row>
    <row r="590" spans="1:13" ht="12.75" x14ac:dyDescent="0.2">
      <c r="A590" s="23"/>
      <c r="M590" s="4"/>
    </row>
    <row r="591" spans="1:13" ht="12.75" x14ac:dyDescent="0.2">
      <c r="A591" s="23"/>
      <c r="M591" s="4"/>
    </row>
    <row r="592" spans="1:13" ht="12.75" x14ac:dyDescent="0.2">
      <c r="A592" s="23"/>
      <c r="M592" s="4"/>
    </row>
    <row r="593" spans="1:13" ht="12.75" x14ac:dyDescent="0.2">
      <c r="A593" s="23"/>
      <c r="M593" s="4"/>
    </row>
    <row r="594" spans="1:13" ht="12.75" x14ac:dyDescent="0.2">
      <c r="A594" s="23"/>
      <c r="M594" s="4"/>
    </row>
    <row r="595" spans="1:13" ht="12.75" x14ac:dyDescent="0.2">
      <c r="A595" s="23"/>
      <c r="M595" s="4"/>
    </row>
    <row r="596" spans="1:13" ht="12.75" x14ac:dyDescent="0.2">
      <c r="A596" s="23"/>
      <c r="M596" s="4"/>
    </row>
    <row r="597" spans="1:13" ht="12.75" x14ac:dyDescent="0.2">
      <c r="A597" s="23"/>
      <c r="M597" s="4"/>
    </row>
    <row r="598" spans="1:13" ht="12.75" x14ac:dyDescent="0.2">
      <c r="A598" s="23"/>
      <c r="M598" s="4"/>
    </row>
    <row r="599" spans="1:13" ht="12.75" x14ac:dyDescent="0.2">
      <c r="A599" s="23"/>
      <c r="M599" s="4"/>
    </row>
    <row r="600" spans="1:13" ht="12.75" x14ac:dyDescent="0.2">
      <c r="A600" s="23"/>
      <c r="M600" s="4"/>
    </row>
    <row r="601" spans="1:13" ht="12.75" x14ac:dyDescent="0.2">
      <c r="A601" s="23"/>
      <c r="M601" s="4"/>
    </row>
    <row r="602" spans="1:13" ht="12.75" x14ac:dyDescent="0.2">
      <c r="A602" s="23"/>
      <c r="M602" s="4"/>
    </row>
    <row r="603" spans="1:13" ht="12.75" x14ac:dyDescent="0.2">
      <c r="A603" s="23"/>
      <c r="M603" s="4"/>
    </row>
    <row r="604" spans="1:13" ht="12.75" x14ac:dyDescent="0.2">
      <c r="A604" s="23"/>
      <c r="M604" s="4"/>
    </row>
    <row r="605" spans="1:13" ht="12.75" x14ac:dyDescent="0.2">
      <c r="A605" s="23"/>
      <c r="M605" s="4"/>
    </row>
    <row r="606" spans="1:13" ht="12.75" x14ac:dyDescent="0.2">
      <c r="A606" s="23"/>
      <c r="M606" s="4"/>
    </row>
    <row r="607" spans="1:13" ht="12.75" x14ac:dyDescent="0.2">
      <c r="A607" s="23"/>
      <c r="M607" s="4"/>
    </row>
    <row r="608" spans="1:13" ht="12.75" x14ac:dyDescent="0.2">
      <c r="A608" s="23"/>
      <c r="M608" s="4"/>
    </row>
    <row r="609" spans="1:13" ht="12.75" x14ac:dyDescent="0.2">
      <c r="A609" s="23"/>
      <c r="M609" s="4"/>
    </row>
    <row r="610" spans="1:13" ht="12.75" x14ac:dyDescent="0.2">
      <c r="A610" s="23"/>
      <c r="M610" s="4"/>
    </row>
    <row r="611" spans="1:13" ht="12.75" x14ac:dyDescent="0.2">
      <c r="A611" s="23"/>
      <c r="M611" s="4"/>
    </row>
    <row r="612" spans="1:13" ht="12.75" x14ac:dyDescent="0.2">
      <c r="A612" s="23"/>
      <c r="M612" s="4"/>
    </row>
    <row r="613" spans="1:13" ht="12.75" x14ac:dyDescent="0.2">
      <c r="A613" s="23"/>
      <c r="M613" s="4"/>
    </row>
    <row r="614" spans="1:13" ht="12.75" x14ac:dyDescent="0.2">
      <c r="A614" s="23"/>
      <c r="M614" s="4"/>
    </row>
    <row r="615" spans="1:13" ht="12.75" x14ac:dyDescent="0.2">
      <c r="A615" s="23"/>
      <c r="M615" s="4"/>
    </row>
    <row r="616" spans="1:13" ht="12.75" x14ac:dyDescent="0.2">
      <c r="A616" s="23"/>
      <c r="M616" s="4"/>
    </row>
    <row r="617" spans="1:13" ht="12.75" x14ac:dyDescent="0.2">
      <c r="A617" s="23"/>
      <c r="M617" s="4"/>
    </row>
    <row r="618" spans="1:13" ht="12.75" x14ac:dyDescent="0.2">
      <c r="A618" s="23"/>
      <c r="M618" s="4"/>
    </row>
    <row r="619" spans="1:13" ht="12.75" x14ac:dyDescent="0.2">
      <c r="A619" s="23"/>
      <c r="M619" s="4"/>
    </row>
    <row r="620" spans="1:13" ht="12.75" x14ac:dyDescent="0.2">
      <c r="A620" s="23"/>
      <c r="M620" s="4"/>
    </row>
    <row r="621" spans="1:13" ht="12.75" x14ac:dyDescent="0.2">
      <c r="A621" s="23"/>
      <c r="M621" s="4"/>
    </row>
    <row r="622" spans="1:13" ht="12.75" x14ac:dyDescent="0.2">
      <c r="A622" s="23"/>
      <c r="M622" s="4"/>
    </row>
    <row r="623" spans="1:13" ht="12.75" x14ac:dyDescent="0.2">
      <c r="A623" s="23"/>
      <c r="M623" s="4"/>
    </row>
    <row r="624" spans="1:13" ht="12.75" x14ac:dyDescent="0.2">
      <c r="A624" s="23"/>
      <c r="M624" s="4"/>
    </row>
    <row r="625" spans="1:13" ht="12.75" x14ac:dyDescent="0.2">
      <c r="A625" s="23"/>
      <c r="M625" s="4"/>
    </row>
    <row r="626" spans="1:13" ht="12.75" x14ac:dyDescent="0.2">
      <c r="A626" s="23"/>
      <c r="M626" s="4"/>
    </row>
    <row r="627" spans="1:13" ht="12.75" x14ac:dyDescent="0.2">
      <c r="A627" s="23"/>
      <c r="M627" s="4"/>
    </row>
    <row r="628" spans="1:13" ht="12.75" x14ac:dyDescent="0.2">
      <c r="A628" s="23"/>
      <c r="M628" s="4"/>
    </row>
    <row r="629" spans="1:13" ht="12.75" x14ac:dyDescent="0.2">
      <c r="A629" s="23"/>
      <c r="M629" s="4"/>
    </row>
    <row r="630" spans="1:13" ht="12.75" x14ac:dyDescent="0.2">
      <c r="A630" s="23"/>
      <c r="M630" s="4"/>
    </row>
    <row r="631" spans="1:13" ht="12.75" x14ac:dyDescent="0.2">
      <c r="A631" s="23"/>
      <c r="M631" s="4"/>
    </row>
    <row r="632" spans="1:13" ht="12.75" x14ac:dyDescent="0.2">
      <c r="A632" s="23"/>
      <c r="M632" s="4"/>
    </row>
    <row r="633" spans="1:13" ht="12.75" x14ac:dyDescent="0.2">
      <c r="A633" s="23"/>
      <c r="M633" s="4"/>
    </row>
    <row r="634" spans="1:13" ht="12.75" x14ac:dyDescent="0.2">
      <c r="A634" s="23"/>
      <c r="M634" s="4"/>
    </row>
    <row r="635" spans="1:13" ht="12.75" x14ac:dyDescent="0.2">
      <c r="A635" s="23"/>
      <c r="M635" s="4"/>
    </row>
    <row r="636" spans="1:13" ht="12.75" x14ac:dyDescent="0.2">
      <c r="A636" s="23"/>
      <c r="M636" s="4"/>
    </row>
    <row r="637" spans="1:13" ht="12.75" x14ac:dyDescent="0.2">
      <c r="A637" s="23"/>
      <c r="M637" s="4"/>
    </row>
    <row r="638" spans="1:13" ht="12.75" x14ac:dyDescent="0.2">
      <c r="A638" s="23"/>
      <c r="M638" s="4"/>
    </row>
    <row r="639" spans="1:13" ht="12.75" x14ac:dyDescent="0.2">
      <c r="A639" s="23"/>
      <c r="M639" s="4"/>
    </row>
    <row r="640" spans="1:13" ht="12.75" x14ac:dyDescent="0.2">
      <c r="A640" s="23"/>
      <c r="M640" s="4"/>
    </row>
    <row r="641" spans="1:13" ht="12.75" x14ac:dyDescent="0.2">
      <c r="A641" s="23"/>
      <c r="M641" s="4"/>
    </row>
    <row r="642" spans="1:13" ht="12.75" x14ac:dyDescent="0.2">
      <c r="A642" s="23"/>
      <c r="M642" s="4"/>
    </row>
    <row r="643" spans="1:13" ht="12.75" x14ac:dyDescent="0.2">
      <c r="A643" s="23"/>
      <c r="M643" s="4"/>
    </row>
    <row r="644" spans="1:13" ht="12.75" x14ac:dyDescent="0.2">
      <c r="A644" s="23"/>
      <c r="M644" s="4"/>
    </row>
    <row r="645" spans="1:13" ht="12.75" x14ac:dyDescent="0.2">
      <c r="A645" s="23"/>
      <c r="M645" s="4"/>
    </row>
    <row r="646" spans="1:13" ht="12.75" x14ac:dyDescent="0.2">
      <c r="A646" s="23"/>
      <c r="M646" s="4"/>
    </row>
    <row r="647" spans="1:13" ht="12.75" x14ac:dyDescent="0.2">
      <c r="A647" s="23"/>
      <c r="M647" s="4"/>
    </row>
    <row r="648" spans="1:13" ht="12.75" x14ac:dyDescent="0.2">
      <c r="A648" s="23"/>
      <c r="M648" s="4"/>
    </row>
    <row r="649" spans="1:13" ht="12.75" x14ac:dyDescent="0.2">
      <c r="A649" s="23"/>
      <c r="M649" s="4"/>
    </row>
    <row r="650" spans="1:13" ht="12.75" x14ac:dyDescent="0.2">
      <c r="A650" s="23"/>
      <c r="M650" s="4"/>
    </row>
    <row r="651" spans="1:13" ht="12.75" x14ac:dyDescent="0.2">
      <c r="A651" s="23"/>
      <c r="M651" s="4"/>
    </row>
    <row r="652" spans="1:13" ht="12.75" x14ac:dyDescent="0.2">
      <c r="A652" s="23"/>
      <c r="M652" s="4"/>
    </row>
    <row r="653" spans="1:13" ht="12.75" x14ac:dyDescent="0.2">
      <c r="A653" s="23"/>
      <c r="M653" s="4"/>
    </row>
    <row r="654" spans="1:13" ht="12.75" x14ac:dyDescent="0.2">
      <c r="A654" s="23"/>
      <c r="M654" s="4"/>
    </row>
    <row r="655" spans="1:13" ht="12.75" x14ac:dyDescent="0.2">
      <c r="A655" s="23"/>
      <c r="M655" s="4"/>
    </row>
    <row r="656" spans="1:13" ht="12.75" x14ac:dyDescent="0.2">
      <c r="A656" s="23"/>
      <c r="M656" s="4"/>
    </row>
    <row r="657" spans="1:13" ht="12.75" x14ac:dyDescent="0.2">
      <c r="A657" s="23"/>
      <c r="M657" s="4"/>
    </row>
    <row r="658" spans="1:13" ht="12.75" x14ac:dyDescent="0.2">
      <c r="A658" s="23"/>
      <c r="M658" s="4"/>
    </row>
    <row r="659" spans="1:13" ht="12.75" x14ac:dyDescent="0.2">
      <c r="A659" s="23"/>
      <c r="M659" s="4"/>
    </row>
    <row r="660" spans="1:13" ht="12.75" x14ac:dyDescent="0.2">
      <c r="A660" s="23"/>
      <c r="M660" s="4"/>
    </row>
    <row r="661" spans="1:13" ht="12.75" x14ac:dyDescent="0.2">
      <c r="A661" s="23"/>
      <c r="M661" s="4"/>
    </row>
    <row r="662" spans="1:13" ht="12.75" x14ac:dyDescent="0.2">
      <c r="A662" s="23"/>
      <c r="M662" s="4"/>
    </row>
    <row r="663" spans="1:13" ht="12.75" x14ac:dyDescent="0.2">
      <c r="A663" s="23"/>
      <c r="M663" s="4"/>
    </row>
    <row r="664" spans="1:13" ht="12.75" x14ac:dyDescent="0.2">
      <c r="A664" s="23"/>
      <c r="M664" s="4"/>
    </row>
    <row r="665" spans="1:13" ht="12.75" x14ac:dyDescent="0.2">
      <c r="A665" s="23"/>
      <c r="M665" s="4"/>
    </row>
    <row r="666" spans="1:13" ht="12.75" x14ac:dyDescent="0.2">
      <c r="A666" s="23"/>
      <c r="M666" s="4"/>
    </row>
    <row r="667" spans="1:13" ht="12.75" x14ac:dyDescent="0.2">
      <c r="A667" s="23"/>
      <c r="M667" s="4"/>
    </row>
    <row r="668" spans="1:13" ht="12.75" x14ac:dyDescent="0.2">
      <c r="A668" s="23"/>
      <c r="M668" s="4"/>
    </row>
    <row r="669" spans="1:13" ht="12.75" x14ac:dyDescent="0.2">
      <c r="A669" s="23"/>
      <c r="M669" s="4"/>
    </row>
    <row r="670" spans="1:13" ht="12.75" x14ac:dyDescent="0.2">
      <c r="A670" s="23"/>
      <c r="M670" s="4"/>
    </row>
    <row r="671" spans="1:13" ht="12.75" x14ac:dyDescent="0.2">
      <c r="A671" s="23"/>
      <c r="M671" s="4"/>
    </row>
    <row r="672" spans="1:13" ht="12.75" x14ac:dyDescent="0.2">
      <c r="A672" s="23"/>
      <c r="M672" s="4"/>
    </row>
    <row r="673" spans="1:13" ht="12.75" x14ac:dyDescent="0.2">
      <c r="A673" s="23"/>
      <c r="M673" s="4"/>
    </row>
    <row r="674" spans="1:13" ht="12.75" x14ac:dyDescent="0.2">
      <c r="A674" s="23"/>
      <c r="M674" s="4"/>
    </row>
    <row r="675" spans="1:13" ht="12.75" x14ac:dyDescent="0.2">
      <c r="A675" s="23"/>
      <c r="M675" s="4"/>
    </row>
    <row r="676" spans="1:13" ht="12.75" x14ac:dyDescent="0.2">
      <c r="A676" s="23"/>
      <c r="M676" s="4"/>
    </row>
    <row r="677" spans="1:13" ht="12.75" x14ac:dyDescent="0.2">
      <c r="A677" s="23"/>
      <c r="M677" s="4"/>
    </row>
    <row r="678" spans="1:13" ht="12.75" x14ac:dyDescent="0.2">
      <c r="A678" s="23"/>
      <c r="M678" s="4"/>
    </row>
    <row r="679" spans="1:13" ht="12.75" x14ac:dyDescent="0.2">
      <c r="A679" s="23"/>
      <c r="M679" s="4"/>
    </row>
    <row r="680" spans="1:13" ht="12.75" x14ac:dyDescent="0.2">
      <c r="A680" s="23"/>
      <c r="M680" s="4"/>
    </row>
    <row r="681" spans="1:13" ht="12.75" x14ac:dyDescent="0.2">
      <c r="A681" s="23"/>
      <c r="M681" s="4"/>
    </row>
    <row r="682" spans="1:13" ht="12.75" x14ac:dyDescent="0.2">
      <c r="A682" s="23"/>
      <c r="M682" s="4"/>
    </row>
    <row r="683" spans="1:13" ht="12.75" x14ac:dyDescent="0.2">
      <c r="A683" s="23"/>
      <c r="M683" s="4"/>
    </row>
    <row r="684" spans="1:13" ht="12.75" x14ac:dyDescent="0.2">
      <c r="A684" s="23"/>
      <c r="M684" s="4"/>
    </row>
    <row r="685" spans="1:13" ht="12.75" x14ac:dyDescent="0.2">
      <c r="A685" s="23"/>
      <c r="M685" s="4"/>
    </row>
    <row r="686" spans="1:13" ht="12.75" x14ac:dyDescent="0.2">
      <c r="A686" s="23"/>
      <c r="M686" s="4"/>
    </row>
    <row r="687" spans="1:13" ht="12.75" x14ac:dyDescent="0.2">
      <c r="A687" s="23"/>
      <c r="M687" s="4"/>
    </row>
    <row r="688" spans="1:13" ht="12.75" x14ac:dyDescent="0.2">
      <c r="A688" s="23"/>
      <c r="M688" s="4"/>
    </row>
    <row r="689" spans="1:13" ht="12.75" x14ac:dyDescent="0.2">
      <c r="A689" s="23"/>
      <c r="M689" s="4"/>
    </row>
    <row r="690" spans="1:13" ht="12.75" x14ac:dyDescent="0.2">
      <c r="A690" s="23"/>
      <c r="M690" s="4"/>
    </row>
    <row r="691" spans="1:13" ht="12.75" x14ac:dyDescent="0.2">
      <c r="A691" s="23"/>
      <c r="M691" s="4"/>
    </row>
    <row r="692" spans="1:13" ht="12.75" x14ac:dyDescent="0.2">
      <c r="A692" s="23"/>
      <c r="M692" s="4"/>
    </row>
    <row r="693" spans="1:13" ht="12.75" x14ac:dyDescent="0.2">
      <c r="A693" s="23"/>
      <c r="M693" s="4"/>
    </row>
    <row r="694" spans="1:13" ht="12.75" x14ac:dyDescent="0.2">
      <c r="A694" s="23"/>
      <c r="M694" s="4"/>
    </row>
    <row r="695" spans="1:13" ht="12.75" x14ac:dyDescent="0.2">
      <c r="A695" s="23"/>
      <c r="M695" s="4"/>
    </row>
    <row r="696" spans="1:13" ht="12.75" x14ac:dyDescent="0.2">
      <c r="A696" s="23"/>
      <c r="M696" s="4"/>
    </row>
    <row r="697" spans="1:13" ht="12.75" x14ac:dyDescent="0.2">
      <c r="A697" s="23"/>
      <c r="M697" s="4"/>
    </row>
    <row r="698" spans="1:13" ht="12.75" x14ac:dyDescent="0.2">
      <c r="A698" s="23"/>
      <c r="M698" s="4"/>
    </row>
    <row r="699" spans="1:13" ht="12.75" x14ac:dyDescent="0.2">
      <c r="A699" s="23"/>
      <c r="M699" s="4"/>
    </row>
    <row r="700" spans="1:13" ht="12.75" x14ac:dyDescent="0.2">
      <c r="A700" s="23"/>
      <c r="M700" s="4"/>
    </row>
    <row r="701" spans="1:13" ht="12.75" x14ac:dyDescent="0.2">
      <c r="A701" s="23"/>
      <c r="M701" s="4"/>
    </row>
    <row r="702" spans="1:13" ht="12.75" x14ac:dyDescent="0.2">
      <c r="A702" s="23"/>
      <c r="M702" s="4"/>
    </row>
    <row r="703" spans="1:13" ht="12.75" x14ac:dyDescent="0.2">
      <c r="A703" s="23"/>
      <c r="M703" s="4"/>
    </row>
    <row r="704" spans="1:13" ht="12.75" x14ac:dyDescent="0.2">
      <c r="A704" s="23"/>
      <c r="M704" s="4"/>
    </row>
    <row r="705" spans="1:13" ht="12.75" x14ac:dyDescent="0.2">
      <c r="A705" s="23"/>
      <c r="M705" s="4"/>
    </row>
    <row r="706" spans="1:13" ht="12.75" x14ac:dyDescent="0.2">
      <c r="A706" s="23"/>
      <c r="M706" s="4"/>
    </row>
    <row r="707" spans="1:13" ht="12.75" x14ac:dyDescent="0.2">
      <c r="A707" s="23"/>
      <c r="M707" s="4"/>
    </row>
    <row r="708" spans="1:13" ht="12.75" x14ac:dyDescent="0.2">
      <c r="A708" s="23"/>
      <c r="M708" s="4"/>
    </row>
    <row r="709" spans="1:13" ht="12.75" x14ac:dyDescent="0.2">
      <c r="A709" s="23"/>
      <c r="M709" s="4"/>
    </row>
    <row r="710" spans="1:13" ht="12.75" x14ac:dyDescent="0.2">
      <c r="A710" s="23"/>
      <c r="M710" s="4"/>
    </row>
    <row r="711" spans="1:13" ht="12.75" x14ac:dyDescent="0.2">
      <c r="A711" s="23"/>
      <c r="M711" s="4"/>
    </row>
    <row r="712" spans="1:13" ht="12.75" x14ac:dyDescent="0.2">
      <c r="A712" s="23"/>
      <c r="M712" s="4"/>
    </row>
    <row r="713" spans="1:13" ht="12.75" x14ac:dyDescent="0.2">
      <c r="A713" s="23"/>
      <c r="M713" s="4"/>
    </row>
    <row r="714" spans="1:13" ht="12.75" x14ac:dyDescent="0.2">
      <c r="A714" s="23"/>
      <c r="M714" s="4"/>
    </row>
    <row r="715" spans="1:13" ht="12.75" x14ac:dyDescent="0.2">
      <c r="A715" s="23"/>
      <c r="M715" s="4"/>
    </row>
    <row r="716" spans="1:13" ht="12.75" x14ac:dyDescent="0.2">
      <c r="A716" s="23"/>
      <c r="M716" s="4"/>
    </row>
    <row r="717" spans="1:13" ht="12.75" x14ac:dyDescent="0.2">
      <c r="A717" s="23"/>
      <c r="M717" s="4"/>
    </row>
    <row r="718" spans="1:13" ht="12.75" x14ac:dyDescent="0.2">
      <c r="A718" s="23"/>
      <c r="M718" s="4"/>
    </row>
    <row r="719" spans="1:13" ht="12.75" x14ac:dyDescent="0.2">
      <c r="A719" s="23"/>
      <c r="M719" s="4"/>
    </row>
    <row r="720" spans="1:13" ht="12.75" x14ac:dyDescent="0.2">
      <c r="A720" s="23"/>
      <c r="M720" s="4"/>
    </row>
    <row r="721" spans="1:13" ht="12.75" x14ac:dyDescent="0.2">
      <c r="A721" s="23"/>
      <c r="M721" s="4"/>
    </row>
    <row r="722" spans="1:13" ht="12.75" x14ac:dyDescent="0.2">
      <c r="A722" s="23"/>
      <c r="M722" s="4"/>
    </row>
    <row r="723" spans="1:13" ht="12.75" x14ac:dyDescent="0.2">
      <c r="A723" s="23"/>
      <c r="M723" s="4"/>
    </row>
    <row r="724" spans="1:13" ht="12.75" x14ac:dyDescent="0.2">
      <c r="A724" s="23"/>
      <c r="M724" s="4"/>
    </row>
    <row r="725" spans="1:13" ht="12.75" x14ac:dyDescent="0.2">
      <c r="A725" s="23"/>
      <c r="M725" s="4"/>
    </row>
    <row r="726" spans="1:13" ht="12.75" x14ac:dyDescent="0.2">
      <c r="A726" s="23"/>
      <c r="M726" s="4"/>
    </row>
    <row r="727" spans="1:13" ht="12.75" x14ac:dyDescent="0.2">
      <c r="A727" s="23"/>
      <c r="M727" s="4"/>
    </row>
    <row r="728" spans="1:13" ht="12.75" x14ac:dyDescent="0.2">
      <c r="A728" s="23"/>
      <c r="M728" s="4"/>
    </row>
    <row r="729" spans="1:13" ht="12.75" x14ac:dyDescent="0.2">
      <c r="A729" s="23"/>
      <c r="M729" s="4"/>
    </row>
    <row r="730" spans="1:13" ht="12.75" x14ac:dyDescent="0.2">
      <c r="A730" s="23"/>
      <c r="M730" s="4"/>
    </row>
    <row r="731" spans="1:13" ht="12.75" x14ac:dyDescent="0.2">
      <c r="A731" s="23"/>
      <c r="M731" s="4"/>
    </row>
    <row r="732" spans="1:13" ht="12.75" x14ac:dyDescent="0.2">
      <c r="A732" s="23"/>
      <c r="M732" s="4"/>
    </row>
    <row r="733" spans="1:13" ht="12.75" x14ac:dyDescent="0.2">
      <c r="A733" s="23"/>
      <c r="M733" s="4"/>
    </row>
    <row r="734" spans="1:13" ht="12.75" x14ac:dyDescent="0.2">
      <c r="A734" s="23"/>
      <c r="M734" s="4"/>
    </row>
    <row r="735" spans="1:13" ht="12.75" x14ac:dyDescent="0.2">
      <c r="A735" s="23"/>
      <c r="M735" s="4"/>
    </row>
    <row r="736" spans="1:13" ht="12.75" x14ac:dyDescent="0.2">
      <c r="A736" s="23"/>
      <c r="M736" s="4"/>
    </row>
    <row r="737" spans="1:13" ht="12.75" x14ac:dyDescent="0.2">
      <c r="A737" s="23"/>
      <c r="M737" s="4"/>
    </row>
    <row r="738" spans="1:13" ht="12.75" x14ac:dyDescent="0.2">
      <c r="A738" s="23"/>
      <c r="M738" s="4"/>
    </row>
    <row r="739" spans="1:13" ht="12.75" x14ac:dyDescent="0.2">
      <c r="A739" s="23"/>
      <c r="M739" s="4"/>
    </row>
    <row r="740" spans="1:13" ht="12.75" x14ac:dyDescent="0.2">
      <c r="A740" s="23"/>
      <c r="M740" s="4"/>
    </row>
    <row r="741" spans="1:13" ht="12.75" x14ac:dyDescent="0.2">
      <c r="A741" s="23"/>
      <c r="M741" s="4"/>
    </row>
    <row r="742" spans="1:13" ht="12.75" x14ac:dyDescent="0.2">
      <c r="A742" s="23"/>
      <c r="M742" s="4"/>
    </row>
    <row r="743" spans="1:13" ht="12.75" x14ac:dyDescent="0.2">
      <c r="A743" s="23"/>
      <c r="M743" s="4"/>
    </row>
    <row r="744" spans="1:13" ht="12.75" x14ac:dyDescent="0.2">
      <c r="A744" s="23"/>
      <c r="M744" s="4"/>
    </row>
    <row r="745" spans="1:13" ht="12.75" x14ac:dyDescent="0.2">
      <c r="A745" s="23"/>
      <c r="M745" s="4"/>
    </row>
    <row r="746" spans="1:13" ht="12.75" x14ac:dyDescent="0.2">
      <c r="A746" s="23"/>
      <c r="M746" s="4"/>
    </row>
    <row r="747" spans="1:13" ht="12.75" x14ac:dyDescent="0.2">
      <c r="A747" s="23"/>
      <c r="M747" s="4"/>
    </row>
    <row r="748" spans="1:13" ht="12.75" x14ac:dyDescent="0.2">
      <c r="A748" s="23"/>
      <c r="M748" s="4"/>
    </row>
    <row r="749" spans="1:13" ht="12.75" x14ac:dyDescent="0.2">
      <c r="A749" s="23"/>
      <c r="M749" s="4"/>
    </row>
    <row r="750" spans="1:13" ht="12.75" x14ac:dyDescent="0.2">
      <c r="A750" s="23"/>
      <c r="M750" s="4"/>
    </row>
    <row r="751" spans="1:13" ht="12.75" x14ac:dyDescent="0.2">
      <c r="A751" s="23"/>
      <c r="M751" s="4"/>
    </row>
    <row r="752" spans="1:13" ht="12.75" x14ac:dyDescent="0.2">
      <c r="A752" s="23"/>
      <c r="M752" s="4"/>
    </row>
    <row r="753" spans="1:13" ht="12.75" x14ac:dyDescent="0.2">
      <c r="A753" s="23"/>
      <c r="M753" s="4"/>
    </row>
    <row r="754" spans="1:13" ht="12.75" x14ac:dyDescent="0.2">
      <c r="A754" s="23"/>
      <c r="M754" s="4"/>
    </row>
    <row r="755" spans="1:13" ht="12.75" x14ac:dyDescent="0.2">
      <c r="A755" s="23"/>
      <c r="M755" s="4"/>
    </row>
    <row r="756" spans="1:13" ht="12.75" x14ac:dyDescent="0.2">
      <c r="A756" s="23"/>
      <c r="M756" s="4"/>
    </row>
    <row r="757" spans="1:13" ht="12.75" x14ac:dyDescent="0.2">
      <c r="A757" s="23"/>
      <c r="M757" s="4"/>
    </row>
    <row r="758" spans="1:13" ht="12.75" x14ac:dyDescent="0.2">
      <c r="A758" s="23"/>
      <c r="M758" s="4"/>
    </row>
    <row r="759" spans="1:13" ht="12.75" x14ac:dyDescent="0.2">
      <c r="A759" s="23"/>
      <c r="M759" s="4"/>
    </row>
    <row r="760" spans="1:13" ht="12.75" x14ac:dyDescent="0.2">
      <c r="A760" s="23"/>
      <c r="M760" s="4"/>
    </row>
    <row r="761" spans="1:13" ht="12.75" x14ac:dyDescent="0.2">
      <c r="A761" s="23"/>
      <c r="M761" s="4"/>
    </row>
    <row r="762" spans="1:13" ht="12.75" x14ac:dyDescent="0.2">
      <c r="A762" s="23"/>
      <c r="M762" s="4"/>
    </row>
    <row r="763" spans="1:13" ht="12.75" x14ac:dyDescent="0.2">
      <c r="A763" s="23"/>
      <c r="M763" s="4"/>
    </row>
    <row r="764" spans="1:13" ht="12.75" x14ac:dyDescent="0.2">
      <c r="A764" s="23"/>
      <c r="M764" s="4"/>
    </row>
    <row r="765" spans="1:13" ht="12.75" x14ac:dyDescent="0.2">
      <c r="A765" s="23"/>
      <c r="M765" s="4"/>
    </row>
    <row r="766" spans="1:13" ht="12.75" x14ac:dyDescent="0.2">
      <c r="A766" s="23"/>
      <c r="M766" s="4"/>
    </row>
    <row r="767" spans="1:13" ht="12.75" x14ac:dyDescent="0.2">
      <c r="A767" s="23"/>
      <c r="M767" s="4"/>
    </row>
    <row r="768" spans="1:13" ht="12.75" x14ac:dyDescent="0.2">
      <c r="A768" s="23"/>
      <c r="M768" s="4"/>
    </row>
    <row r="769" spans="1:13" ht="12.75" x14ac:dyDescent="0.2">
      <c r="A769" s="23"/>
      <c r="M769" s="4"/>
    </row>
    <row r="770" spans="1:13" ht="12.75" x14ac:dyDescent="0.2">
      <c r="A770" s="23"/>
      <c r="M770" s="4"/>
    </row>
    <row r="771" spans="1:13" ht="12.75" x14ac:dyDescent="0.2">
      <c r="A771" s="23"/>
      <c r="M771" s="4"/>
    </row>
    <row r="772" spans="1:13" ht="12.75" x14ac:dyDescent="0.2">
      <c r="A772" s="23"/>
      <c r="M772" s="4"/>
    </row>
    <row r="773" spans="1:13" ht="12.75" x14ac:dyDescent="0.2">
      <c r="A773" s="23"/>
      <c r="M773" s="4"/>
    </row>
    <row r="774" spans="1:13" ht="12.75" x14ac:dyDescent="0.2">
      <c r="A774" s="23"/>
      <c r="M774" s="4"/>
    </row>
    <row r="775" spans="1:13" ht="12.75" x14ac:dyDescent="0.2">
      <c r="A775" s="23"/>
      <c r="M775" s="4"/>
    </row>
    <row r="776" spans="1:13" ht="12.75" x14ac:dyDescent="0.2">
      <c r="A776" s="23"/>
      <c r="M776" s="4"/>
    </row>
    <row r="777" spans="1:13" ht="12.75" x14ac:dyDescent="0.2">
      <c r="A777" s="23"/>
      <c r="M777" s="4"/>
    </row>
    <row r="778" spans="1:13" ht="12.75" x14ac:dyDescent="0.2">
      <c r="A778" s="23"/>
      <c r="M778" s="4"/>
    </row>
    <row r="779" spans="1:13" ht="12.75" x14ac:dyDescent="0.2">
      <c r="A779" s="23"/>
      <c r="M779" s="4"/>
    </row>
    <row r="780" spans="1:13" ht="12.75" x14ac:dyDescent="0.2">
      <c r="A780" s="23"/>
      <c r="M780" s="4"/>
    </row>
    <row r="781" spans="1:13" ht="12.75" x14ac:dyDescent="0.2">
      <c r="A781" s="23"/>
      <c r="M781" s="4"/>
    </row>
    <row r="782" spans="1:13" ht="12.75" x14ac:dyDescent="0.2">
      <c r="A782" s="23"/>
      <c r="M782" s="4"/>
    </row>
    <row r="783" spans="1:13" ht="12.75" x14ac:dyDescent="0.2">
      <c r="A783" s="23"/>
      <c r="M783" s="4"/>
    </row>
    <row r="784" spans="1:13" ht="12.75" x14ac:dyDescent="0.2">
      <c r="A784" s="23"/>
      <c r="M784" s="4"/>
    </row>
    <row r="785" spans="1:13" ht="12.75" x14ac:dyDescent="0.2">
      <c r="A785" s="23"/>
      <c r="M785" s="4"/>
    </row>
    <row r="786" spans="1:13" ht="12.75" x14ac:dyDescent="0.2">
      <c r="A786" s="23"/>
      <c r="M786" s="4"/>
    </row>
    <row r="787" spans="1:13" ht="12.75" x14ac:dyDescent="0.2">
      <c r="A787" s="23"/>
      <c r="M787" s="4"/>
    </row>
    <row r="788" spans="1:13" ht="12.75" x14ac:dyDescent="0.2">
      <c r="A788" s="23"/>
      <c r="M788" s="4"/>
    </row>
    <row r="789" spans="1:13" ht="12.75" x14ac:dyDescent="0.2">
      <c r="A789" s="23"/>
      <c r="M789" s="4"/>
    </row>
    <row r="790" spans="1:13" ht="12.75" x14ac:dyDescent="0.2">
      <c r="A790" s="23"/>
      <c r="M790" s="4"/>
    </row>
    <row r="791" spans="1:13" ht="12.75" x14ac:dyDescent="0.2">
      <c r="A791" s="23"/>
      <c r="M791" s="4"/>
    </row>
    <row r="792" spans="1:13" ht="12.75" x14ac:dyDescent="0.2">
      <c r="A792" s="23"/>
      <c r="M792" s="4"/>
    </row>
    <row r="793" spans="1:13" ht="12.75" x14ac:dyDescent="0.2">
      <c r="A793" s="23"/>
      <c r="M793" s="4"/>
    </row>
    <row r="794" spans="1:13" ht="12.75" x14ac:dyDescent="0.2">
      <c r="A794" s="23"/>
      <c r="M794" s="4"/>
    </row>
    <row r="795" spans="1:13" ht="12.75" x14ac:dyDescent="0.2">
      <c r="A795" s="23"/>
      <c r="M795" s="4"/>
    </row>
    <row r="796" spans="1:13" ht="12.75" x14ac:dyDescent="0.2">
      <c r="A796" s="23"/>
      <c r="M796" s="4"/>
    </row>
    <row r="797" spans="1:13" ht="12.75" x14ac:dyDescent="0.2">
      <c r="A797" s="23"/>
      <c r="M797" s="4"/>
    </row>
    <row r="798" spans="1:13" ht="12.75" x14ac:dyDescent="0.2">
      <c r="A798" s="23"/>
      <c r="M798" s="4"/>
    </row>
    <row r="799" spans="1:13" ht="12.75" x14ac:dyDescent="0.2">
      <c r="A799" s="23"/>
      <c r="M799" s="4"/>
    </row>
    <row r="800" spans="1:13" ht="12.75" x14ac:dyDescent="0.2">
      <c r="A800" s="23"/>
      <c r="M800" s="4"/>
    </row>
    <row r="801" spans="1:13" ht="12.75" x14ac:dyDescent="0.2">
      <c r="A801" s="23"/>
      <c r="M801" s="4"/>
    </row>
    <row r="802" spans="1:13" ht="12.75" x14ac:dyDescent="0.2">
      <c r="A802" s="23"/>
      <c r="M802" s="4"/>
    </row>
    <row r="803" spans="1:13" ht="12.75" x14ac:dyDescent="0.2">
      <c r="A803" s="23"/>
      <c r="M803" s="4"/>
    </row>
    <row r="804" spans="1:13" ht="12.75" x14ac:dyDescent="0.2">
      <c r="A804" s="23"/>
      <c r="M804" s="4"/>
    </row>
    <row r="805" spans="1:13" ht="12.75" x14ac:dyDescent="0.2">
      <c r="A805" s="23"/>
      <c r="M805" s="4"/>
    </row>
    <row r="806" spans="1:13" ht="12.75" x14ac:dyDescent="0.2">
      <c r="A806" s="23"/>
      <c r="M806" s="4"/>
    </row>
    <row r="807" spans="1:13" ht="12.75" x14ac:dyDescent="0.2">
      <c r="A807" s="23"/>
      <c r="M807" s="4"/>
    </row>
    <row r="808" spans="1:13" ht="12.75" x14ac:dyDescent="0.2">
      <c r="A808" s="23"/>
      <c r="M808" s="4"/>
    </row>
    <row r="809" spans="1:13" ht="12.75" x14ac:dyDescent="0.2">
      <c r="A809" s="23"/>
      <c r="M809" s="4"/>
    </row>
    <row r="810" spans="1:13" ht="12.75" x14ac:dyDescent="0.2">
      <c r="A810" s="23"/>
      <c r="M810" s="4"/>
    </row>
    <row r="811" spans="1:13" ht="12.75" x14ac:dyDescent="0.2">
      <c r="A811" s="23"/>
      <c r="M811" s="4"/>
    </row>
    <row r="812" spans="1:13" ht="12.75" x14ac:dyDescent="0.2">
      <c r="A812" s="23"/>
      <c r="M812" s="4"/>
    </row>
    <row r="813" spans="1:13" ht="12.75" x14ac:dyDescent="0.2">
      <c r="A813" s="23"/>
      <c r="M813" s="4"/>
    </row>
    <row r="814" spans="1:13" ht="12.75" x14ac:dyDescent="0.2">
      <c r="A814" s="23"/>
      <c r="M814" s="4"/>
    </row>
    <row r="815" spans="1:13" ht="12.75" x14ac:dyDescent="0.2">
      <c r="A815" s="23"/>
      <c r="M815" s="4"/>
    </row>
    <row r="816" spans="1:13" ht="12.75" x14ac:dyDescent="0.2">
      <c r="A816" s="23"/>
      <c r="M816" s="4"/>
    </row>
    <row r="817" spans="1:13" ht="12.75" x14ac:dyDescent="0.2">
      <c r="A817" s="23"/>
      <c r="M817" s="4"/>
    </row>
    <row r="818" spans="1:13" ht="12.75" x14ac:dyDescent="0.2">
      <c r="A818" s="23"/>
      <c r="M818" s="4"/>
    </row>
    <row r="819" spans="1:13" ht="12.75" x14ac:dyDescent="0.2">
      <c r="A819" s="23"/>
      <c r="M819" s="4"/>
    </row>
    <row r="820" spans="1:13" ht="12.75" x14ac:dyDescent="0.2">
      <c r="A820" s="23"/>
      <c r="M820" s="4"/>
    </row>
    <row r="821" spans="1:13" ht="12.75" x14ac:dyDescent="0.2">
      <c r="A821" s="23"/>
      <c r="M821" s="4"/>
    </row>
    <row r="822" spans="1:13" ht="12.75" x14ac:dyDescent="0.2">
      <c r="A822" s="23"/>
      <c r="M822" s="4"/>
    </row>
    <row r="823" spans="1:13" ht="12.75" x14ac:dyDescent="0.2">
      <c r="A823" s="23"/>
      <c r="M823" s="4"/>
    </row>
    <row r="824" spans="1:13" ht="12.75" x14ac:dyDescent="0.2">
      <c r="A824" s="23"/>
      <c r="M824" s="4"/>
    </row>
    <row r="825" spans="1:13" ht="12.75" x14ac:dyDescent="0.2">
      <c r="A825" s="23"/>
      <c r="M825" s="4"/>
    </row>
    <row r="826" spans="1:13" ht="12.75" x14ac:dyDescent="0.2">
      <c r="A826" s="23"/>
      <c r="M826" s="4"/>
    </row>
    <row r="827" spans="1:13" ht="12.75" x14ac:dyDescent="0.2">
      <c r="A827" s="23"/>
      <c r="M827" s="4"/>
    </row>
    <row r="828" spans="1:13" ht="12.75" x14ac:dyDescent="0.2">
      <c r="A828" s="23"/>
      <c r="M828" s="4"/>
    </row>
    <row r="829" spans="1:13" ht="12.75" x14ac:dyDescent="0.2">
      <c r="A829" s="23"/>
      <c r="M829" s="4"/>
    </row>
    <row r="830" spans="1:13" ht="12.75" x14ac:dyDescent="0.2">
      <c r="A830" s="23"/>
      <c r="M830" s="4"/>
    </row>
    <row r="831" spans="1:13" ht="12.75" x14ac:dyDescent="0.2">
      <c r="A831" s="23"/>
      <c r="M831" s="4"/>
    </row>
    <row r="832" spans="1:13" ht="12.75" x14ac:dyDescent="0.2">
      <c r="A832" s="23"/>
      <c r="M832" s="4"/>
    </row>
    <row r="833" spans="1:13" ht="12.75" x14ac:dyDescent="0.2">
      <c r="A833" s="23"/>
      <c r="M833" s="4"/>
    </row>
    <row r="834" spans="1:13" ht="12.75" x14ac:dyDescent="0.2">
      <c r="A834" s="23"/>
      <c r="M834" s="4"/>
    </row>
    <row r="835" spans="1:13" ht="12.75" x14ac:dyDescent="0.2">
      <c r="A835" s="23"/>
      <c r="M835" s="4"/>
    </row>
    <row r="836" spans="1:13" ht="12.75" x14ac:dyDescent="0.2">
      <c r="A836" s="23"/>
      <c r="M836" s="4"/>
    </row>
    <row r="837" spans="1:13" ht="12.75" x14ac:dyDescent="0.2">
      <c r="A837" s="23"/>
      <c r="M837" s="4"/>
    </row>
    <row r="838" spans="1:13" ht="12.75" x14ac:dyDescent="0.2">
      <c r="A838" s="23"/>
      <c r="M838" s="4"/>
    </row>
    <row r="839" spans="1:13" ht="12.75" x14ac:dyDescent="0.2">
      <c r="A839" s="23"/>
      <c r="M839" s="4"/>
    </row>
    <row r="840" spans="1:13" ht="12.75" x14ac:dyDescent="0.2">
      <c r="A840" s="23"/>
      <c r="M840" s="4"/>
    </row>
    <row r="841" spans="1:13" ht="12.75" x14ac:dyDescent="0.2">
      <c r="A841" s="23"/>
      <c r="M841" s="4"/>
    </row>
    <row r="842" spans="1:13" ht="12.75" x14ac:dyDescent="0.2">
      <c r="A842" s="23"/>
      <c r="M842" s="4"/>
    </row>
    <row r="843" spans="1:13" ht="12.75" x14ac:dyDescent="0.2">
      <c r="A843" s="23"/>
      <c r="M843" s="4"/>
    </row>
    <row r="844" spans="1:13" ht="12.75" x14ac:dyDescent="0.2">
      <c r="A844" s="23"/>
      <c r="M844" s="4"/>
    </row>
    <row r="845" spans="1:13" ht="12.75" x14ac:dyDescent="0.2">
      <c r="A845" s="23"/>
      <c r="M845" s="4"/>
    </row>
    <row r="846" spans="1:13" ht="12.75" x14ac:dyDescent="0.2">
      <c r="A846" s="23"/>
      <c r="M846" s="4"/>
    </row>
    <row r="847" spans="1:13" ht="12.75" x14ac:dyDescent="0.2">
      <c r="A847" s="23"/>
      <c r="M847" s="4"/>
    </row>
    <row r="848" spans="1:13" ht="12.75" x14ac:dyDescent="0.2">
      <c r="A848" s="23"/>
      <c r="M848" s="4"/>
    </row>
    <row r="849" spans="1:13" ht="12.75" x14ac:dyDescent="0.2">
      <c r="A849" s="23"/>
      <c r="M849" s="4"/>
    </row>
    <row r="850" spans="1:13" ht="12.75" x14ac:dyDescent="0.2">
      <c r="A850" s="23"/>
      <c r="M850" s="4"/>
    </row>
    <row r="851" spans="1:13" ht="12.75" x14ac:dyDescent="0.2">
      <c r="A851" s="23"/>
      <c r="M851" s="4"/>
    </row>
    <row r="852" spans="1:13" ht="12.75" x14ac:dyDescent="0.2">
      <c r="A852" s="23"/>
      <c r="M852" s="4"/>
    </row>
    <row r="853" spans="1:13" ht="12.75" x14ac:dyDescent="0.2">
      <c r="A853" s="23"/>
      <c r="M853" s="4"/>
    </row>
    <row r="854" spans="1:13" ht="12.75" x14ac:dyDescent="0.2">
      <c r="A854" s="23"/>
      <c r="M854" s="4"/>
    </row>
    <row r="855" spans="1:13" ht="12.75" x14ac:dyDescent="0.2">
      <c r="A855" s="23"/>
      <c r="M855" s="4"/>
    </row>
    <row r="856" spans="1:13" ht="12.75" x14ac:dyDescent="0.2">
      <c r="A856" s="23"/>
      <c r="M856" s="4"/>
    </row>
    <row r="857" spans="1:13" ht="12.75" x14ac:dyDescent="0.2">
      <c r="A857" s="23"/>
      <c r="M857" s="4"/>
    </row>
    <row r="858" spans="1:13" ht="12.75" x14ac:dyDescent="0.2">
      <c r="A858" s="23"/>
      <c r="M858" s="4"/>
    </row>
    <row r="859" spans="1:13" ht="12.75" x14ac:dyDescent="0.2">
      <c r="A859" s="23"/>
      <c r="M859" s="4"/>
    </row>
    <row r="860" spans="1:13" ht="12.75" x14ac:dyDescent="0.2">
      <c r="A860" s="23"/>
      <c r="M860" s="4"/>
    </row>
    <row r="861" spans="1:13" ht="12.75" x14ac:dyDescent="0.2">
      <c r="A861" s="23"/>
      <c r="M861" s="4"/>
    </row>
    <row r="862" spans="1:13" ht="12.75" x14ac:dyDescent="0.2">
      <c r="A862" s="23"/>
      <c r="M862" s="4"/>
    </row>
    <row r="863" spans="1:13" ht="12.75" x14ac:dyDescent="0.2">
      <c r="A863" s="23"/>
      <c r="M863" s="4"/>
    </row>
    <row r="864" spans="1:13" ht="12.75" x14ac:dyDescent="0.2">
      <c r="A864" s="23"/>
      <c r="M864" s="4"/>
    </row>
    <row r="865" spans="1:13" ht="12.75" x14ac:dyDescent="0.2">
      <c r="A865" s="23"/>
      <c r="M865" s="4"/>
    </row>
    <row r="866" spans="1:13" ht="12.75" x14ac:dyDescent="0.2">
      <c r="A866" s="23"/>
      <c r="M866" s="4"/>
    </row>
    <row r="867" spans="1:13" ht="12.75" x14ac:dyDescent="0.2">
      <c r="A867" s="23"/>
      <c r="M867" s="4"/>
    </row>
    <row r="868" spans="1:13" ht="12.75" x14ac:dyDescent="0.2">
      <c r="A868" s="23"/>
      <c r="M868" s="4"/>
    </row>
    <row r="869" spans="1:13" ht="12.75" x14ac:dyDescent="0.2">
      <c r="A869" s="23"/>
      <c r="M869" s="4"/>
    </row>
    <row r="870" spans="1:13" ht="12.75" x14ac:dyDescent="0.2">
      <c r="A870" s="23"/>
      <c r="M870" s="4"/>
    </row>
    <row r="871" spans="1:13" ht="12.75" x14ac:dyDescent="0.2">
      <c r="A871" s="23"/>
      <c r="M871" s="4"/>
    </row>
    <row r="872" spans="1:13" ht="12.75" x14ac:dyDescent="0.2">
      <c r="A872" s="23"/>
      <c r="M872" s="4"/>
    </row>
    <row r="873" spans="1:13" ht="12.75" x14ac:dyDescent="0.2">
      <c r="A873" s="23"/>
      <c r="M873" s="4"/>
    </row>
    <row r="874" spans="1:13" ht="12.75" x14ac:dyDescent="0.2">
      <c r="A874" s="23"/>
      <c r="M874" s="4"/>
    </row>
    <row r="875" spans="1:13" ht="12.75" x14ac:dyDescent="0.2">
      <c r="A875" s="23"/>
      <c r="M875" s="4"/>
    </row>
    <row r="876" spans="1:13" ht="12.75" x14ac:dyDescent="0.2">
      <c r="A876" s="23"/>
      <c r="M876" s="4"/>
    </row>
    <row r="877" spans="1:13" ht="12.75" x14ac:dyDescent="0.2">
      <c r="A877" s="23"/>
      <c r="M877" s="4"/>
    </row>
    <row r="878" spans="1:13" ht="12.75" x14ac:dyDescent="0.2">
      <c r="A878" s="23"/>
      <c r="M878" s="4"/>
    </row>
    <row r="879" spans="1:13" ht="12.75" x14ac:dyDescent="0.2">
      <c r="A879" s="23"/>
      <c r="M879" s="4"/>
    </row>
    <row r="880" spans="1:13" ht="12.75" x14ac:dyDescent="0.2">
      <c r="A880" s="23"/>
      <c r="M880" s="4"/>
    </row>
    <row r="881" spans="1:13" ht="12.75" x14ac:dyDescent="0.2">
      <c r="A881" s="23"/>
      <c r="M881" s="4"/>
    </row>
    <row r="882" spans="1:13" ht="12.75" x14ac:dyDescent="0.2">
      <c r="A882" s="23"/>
      <c r="M882" s="4"/>
    </row>
    <row r="883" spans="1:13" ht="12.75" x14ac:dyDescent="0.2">
      <c r="A883" s="23"/>
      <c r="M883" s="4"/>
    </row>
    <row r="884" spans="1:13" ht="12.75" x14ac:dyDescent="0.2">
      <c r="A884" s="23"/>
      <c r="M884" s="4"/>
    </row>
    <row r="885" spans="1:13" ht="12.75" x14ac:dyDescent="0.2">
      <c r="A885" s="23"/>
      <c r="M885" s="4"/>
    </row>
    <row r="886" spans="1:13" ht="12.75" x14ac:dyDescent="0.2">
      <c r="A886" s="23"/>
      <c r="M886" s="4"/>
    </row>
    <row r="887" spans="1:13" ht="12.75" x14ac:dyDescent="0.2">
      <c r="A887" s="23"/>
      <c r="M887" s="4"/>
    </row>
    <row r="888" spans="1:13" ht="12.75" x14ac:dyDescent="0.2">
      <c r="A888" s="23"/>
      <c r="M888" s="4"/>
    </row>
    <row r="889" spans="1:13" ht="12.75" x14ac:dyDescent="0.2">
      <c r="A889" s="23"/>
      <c r="M889" s="4"/>
    </row>
    <row r="890" spans="1:13" ht="12.75" x14ac:dyDescent="0.2">
      <c r="A890" s="23"/>
      <c r="M890" s="4"/>
    </row>
    <row r="891" spans="1:13" ht="12.75" x14ac:dyDescent="0.2">
      <c r="A891" s="23"/>
      <c r="M891" s="4"/>
    </row>
    <row r="892" spans="1:13" ht="12.75" x14ac:dyDescent="0.2">
      <c r="A892" s="23"/>
      <c r="M892" s="4"/>
    </row>
    <row r="893" spans="1:13" ht="12.75" x14ac:dyDescent="0.2">
      <c r="A893" s="23"/>
      <c r="M893" s="4"/>
    </row>
    <row r="894" spans="1:13" ht="12.75" x14ac:dyDescent="0.2">
      <c r="A894" s="23"/>
      <c r="M894" s="4"/>
    </row>
    <row r="895" spans="1:13" ht="12.75" x14ac:dyDescent="0.2">
      <c r="A895" s="23"/>
      <c r="M895" s="4"/>
    </row>
    <row r="896" spans="1:13" ht="12.75" x14ac:dyDescent="0.2">
      <c r="A896" s="23"/>
      <c r="M896" s="4"/>
    </row>
    <row r="897" spans="1:13" ht="12.75" x14ac:dyDescent="0.2">
      <c r="A897" s="23"/>
      <c r="M897" s="4"/>
    </row>
    <row r="898" spans="1:13" ht="12.75" x14ac:dyDescent="0.2">
      <c r="A898" s="23"/>
      <c r="M898" s="4"/>
    </row>
    <row r="899" spans="1:13" ht="12.75" x14ac:dyDescent="0.2">
      <c r="A899" s="23"/>
      <c r="M899" s="4"/>
    </row>
    <row r="900" spans="1:13" ht="12.75" x14ac:dyDescent="0.2">
      <c r="A900" s="23"/>
      <c r="M900" s="4"/>
    </row>
    <row r="901" spans="1:13" ht="12.75" x14ac:dyDescent="0.2">
      <c r="A901" s="23"/>
      <c r="M901" s="4"/>
    </row>
    <row r="902" spans="1:13" ht="12.75" x14ac:dyDescent="0.2">
      <c r="A902" s="23"/>
      <c r="M902" s="4"/>
    </row>
    <row r="903" spans="1:13" ht="12.75" x14ac:dyDescent="0.2">
      <c r="A903" s="23"/>
      <c r="M903" s="4"/>
    </row>
    <row r="904" spans="1:13" ht="12.75" x14ac:dyDescent="0.2">
      <c r="A904" s="23"/>
      <c r="M904" s="4"/>
    </row>
    <row r="905" spans="1:13" ht="12.75" x14ac:dyDescent="0.2">
      <c r="A905" s="23"/>
      <c r="M905" s="4"/>
    </row>
    <row r="906" spans="1:13" ht="12.75" x14ac:dyDescent="0.2">
      <c r="A906" s="23"/>
      <c r="M906" s="4"/>
    </row>
    <row r="907" spans="1:13" ht="12.75" x14ac:dyDescent="0.2">
      <c r="A907" s="23"/>
      <c r="M907" s="4"/>
    </row>
    <row r="908" spans="1:13" ht="12.75" x14ac:dyDescent="0.2">
      <c r="A908" s="23"/>
      <c r="M908" s="4"/>
    </row>
    <row r="909" spans="1:13" ht="12.75" x14ac:dyDescent="0.2">
      <c r="A909" s="23"/>
      <c r="M909" s="4"/>
    </row>
    <row r="910" spans="1:13" ht="12.75" x14ac:dyDescent="0.2">
      <c r="A910" s="23"/>
      <c r="M910" s="4"/>
    </row>
    <row r="911" spans="1:13" ht="12.75" x14ac:dyDescent="0.2">
      <c r="A911" s="23"/>
      <c r="M911" s="4"/>
    </row>
    <row r="912" spans="1:13" ht="12.75" x14ac:dyDescent="0.2">
      <c r="A912" s="23"/>
      <c r="M912" s="4"/>
    </row>
    <row r="913" spans="1:13" ht="12.75" x14ac:dyDescent="0.2">
      <c r="A913" s="23"/>
      <c r="M913" s="4"/>
    </row>
    <row r="914" spans="1:13" ht="12.75" x14ac:dyDescent="0.2">
      <c r="A914" s="23"/>
      <c r="M914" s="4"/>
    </row>
    <row r="915" spans="1:13" ht="12.75" x14ac:dyDescent="0.2">
      <c r="A915" s="23"/>
      <c r="M915" s="4"/>
    </row>
    <row r="916" spans="1:13" ht="12.75" x14ac:dyDescent="0.2">
      <c r="A916" s="23"/>
      <c r="M916" s="4"/>
    </row>
    <row r="917" spans="1:13" ht="12.75" x14ac:dyDescent="0.2">
      <c r="A917" s="23"/>
      <c r="M917" s="4"/>
    </row>
    <row r="918" spans="1:13" ht="12.75" x14ac:dyDescent="0.2">
      <c r="A918" s="23"/>
      <c r="M918" s="4"/>
    </row>
    <row r="919" spans="1:13" ht="12.75" x14ac:dyDescent="0.2">
      <c r="A919" s="23"/>
      <c r="M919" s="4"/>
    </row>
    <row r="920" spans="1:13" ht="12.75" x14ac:dyDescent="0.2">
      <c r="A920" s="23"/>
      <c r="M920" s="4"/>
    </row>
    <row r="921" spans="1:13" ht="12.75" x14ac:dyDescent="0.2">
      <c r="A921" s="23"/>
      <c r="M921" s="4"/>
    </row>
    <row r="922" spans="1:13" ht="12.75" x14ac:dyDescent="0.2">
      <c r="A922" s="23"/>
      <c r="M922" s="4"/>
    </row>
    <row r="923" spans="1:13" ht="12.75" x14ac:dyDescent="0.2">
      <c r="A923" s="23"/>
      <c r="M923" s="4"/>
    </row>
    <row r="924" spans="1:13" ht="12.75" x14ac:dyDescent="0.2">
      <c r="A924" s="23"/>
      <c r="M924" s="4"/>
    </row>
    <row r="925" spans="1:13" ht="12.75" x14ac:dyDescent="0.2">
      <c r="A925" s="23"/>
      <c r="M925" s="4"/>
    </row>
    <row r="926" spans="1:13" ht="12.75" x14ac:dyDescent="0.2">
      <c r="A926" s="23"/>
      <c r="M926" s="4"/>
    </row>
    <row r="927" spans="1:13" ht="12.75" x14ac:dyDescent="0.2">
      <c r="A927" s="23"/>
      <c r="M927" s="4"/>
    </row>
    <row r="928" spans="1:13" ht="12.75" x14ac:dyDescent="0.2">
      <c r="A928" s="23"/>
      <c r="M928" s="4"/>
    </row>
    <row r="929" spans="1:13" ht="12.75" x14ac:dyDescent="0.2">
      <c r="A929" s="23"/>
      <c r="M929" s="4"/>
    </row>
    <row r="930" spans="1:13" ht="12.75" x14ac:dyDescent="0.2">
      <c r="A930" s="23"/>
      <c r="M930" s="4"/>
    </row>
    <row r="931" spans="1:13" ht="12.75" x14ac:dyDescent="0.2">
      <c r="A931" s="23"/>
      <c r="M931" s="4"/>
    </row>
    <row r="932" spans="1:13" ht="12.75" x14ac:dyDescent="0.2">
      <c r="A932" s="23"/>
      <c r="M932" s="4"/>
    </row>
    <row r="933" spans="1:13" ht="12.75" x14ac:dyDescent="0.2">
      <c r="A933" s="23"/>
      <c r="M933" s="4"/>
    </row>
    <row r="934" spans="1:13" ht="12.75" x14ac:dyDescent="0.2">
      <c r="A934" s="23"/>
      <c r="M934" s="4"/>
    </row>
    <row r="935" spans="1:13" ht="12.75" x14ac:dyDescent="0.2">
      <c r="A935" s="23"/>
      <c r="M935" s="4"/>
    </row>
    <row r="936" spans="1:13" ht="12.75" x14ac:dyDescent="0.2">
      <c r="A936" s="23"/>
      <c r="M936" s="4"/>
    </row>
    <row r="937" spans="1:13" ht="12.75" x14ac:dyDescent="0.2">
      <c r="A937" s="23"/>
      <c r="M937" s="4"/>
    </row>
    <row r="938" spans="1:13" ht="12.75" x14ac:dyDescent="0.2">
      <c r="A938" s="23"/>
      <c r="M938" s="4"/>
    </row>
    <row r="939" spans="1:13" ht="12.75" x14ac:dyDescent="0.2">
      <c r="A939" s="23"/>
      <c r="M939" s="4"/>
    </row>
    <row r="940" spans="1:13" ht="12.75" x14ac:dyDescent="0.2">
      <c r="A940" s="23"/>
      <c r="M940" s="4"/>
    </row>
    <row r="941" spans="1:13" ht="12.75" x14ac:dyDescent="0.2">
      <c r="A941" s="23"/>
      <c r="M941" s="4"/>
    </row>
    <row r="942" spans="1:13" ht="12.75" x14ac:dyDescent="0.2">
      <c r="A942" s="23"/>
      <c r="M942" s="4"/>
    </row>
    <row r="943" spans="1:13" ht="12.75" x14ac:dyDescent="0.2">
      <c r="A943" s="23"/>
      <c r="M943" s="4"/>
    </row>
    <row r="944" spans="1:13" ht="12.75" x14ac:dyDescent="0.2">
      <c r="A944" s="23"/>
      <c r="M944" s="4"/>
    </row>
    <row r="945" spans="1:13" ht="12.75" x14ac:dyDescent="0.2">
      <c r="A945" s="23"/>
      <c r="M945" s="4"/>
    </row>
    <row r="946" spans="1:13" ht="12.75" x14ac:dyDescent="0.2">
      <c r="A946" s="23"/>
      <c r="M946" s="4"/>
    </row>
    <row r="947" spans="1:13" ht="12.75" x14ac:dyDescent="0.2">
      <c r="A947" s="23"/>
      <c r="M947" s="4"/>
    </row>
    <row r="948" spans="1:13" ht="12.75" x14ac:dyDescent="0.2">
      <c r="A948" s="23"/>
      <c r="M948" s="4"/>
    </row>
    <row r="949" spans="1:13" ht="12.75" x14ac:dyDescent="0.2">
      <c r="A949" s="23"/>
      <c r="M949" s="4"/>
    </row>
    <row r="950" spans="1:13" ht="12.75" x14ac:dyDescent="0.2">
      <c r="A950" s="23"/>
      <c r="M950" s="4"/>
    </row>
    <row r="951" spans="1:13" ht="12.75" x14ac:dyDescent="0.2">
      <c r="A951" s="23"/>
      <c r="M951" s="4"/>
    </row>
    <row r="952" spans="1:13" ht="12.75" x14ac:dyDescent="0.2">
      <c r="A952" s="23"/>
      <c r="M952" s="4"/>
    </row>
    <row r="953" spans="1:13" ht="12.75" x14ac:dyDescent="0.2">
      <c r="A953" s="23"/>
      <c r="M953" s="4"/>
    </row>
    <row r="954" spans="1:13" ht="12.75" x14ac:dyDescent="0.2">
      <c r="A954" s="23"/>
      <c r="M954" s="4"/>
    </row>
    <row r="955" spans="1:13" ht="12.75" x14ac:dyDescent="0.2">
      <c r="A955" s="23"/>
      <c r="M955" s="4"/>
    </row>
    <row r="956" spans="1:13" ht="12.75" x14ac:dyDescent="0.2">
      <c r="A956" s="23"/>
      <c r="M956" s="4"/>
    </row>
    <row r="957" spans="1:13" ht="12.75" x14ac:dyDescent="0.2">
      <c r="A957" s="23"/>
      <c r="M957" s="4"/>
    </row>
    <row r="958" spans="1:13" ht="12.75" x14ac:dyDescent="0.2">
      <c r="A958" s="23"/>
      <c r="M958" s="4"/>
    </row>
    <row r="959" spans="1:13" ht="12.75" x14ac:dyDescent="0.2">
      <c r="A959" s="23"/>
      <c r="M959" s="4"/>
    </row>
    <row r="960" spans="1:13" ht="12.75" x14ac:dyDescent="0.2">
      <c r="A960" s="23"/>
      <c r="M960" s="4"/>
    </row>
    <row r="961" spans="1:13" ht="12.75" x14ac:dyDescent="0.2">
      <c r="A961" s="23"/>
      <c r="M961" s="4"/>
    </row>
    <row r="962" spans="1:13" ht="12.75" x14ac:dyDescent="0.2">
      <c r="A962" s="23"/>
      <c r="M962" s="4"/>
    </row>
    <row r="963" spans="1:13" ht="12.75" x14ac:dyDescent="0.2">
      <c r="A963" s="23"/>
      <c r="M963" s="4"/>
    </row>
    <row r="964" spans="1:13" ht="12.75" x14ac:dyDescent="0.2">
      <c r="A964" s="23"/>
      <c r="M964" s="4"/>
    </row>
    <row r="965" spans="1:13" ht="12.75" x14ac:dyDescent="0.2">
      <c r="A965" s="23"/>
      <c r="M965" s="4"/>
    </row>
    <row r="966" spans="1:13" ht="12.75" x14ac:dyDescent="0.2">
      <c r="A966" s="23"/>
      <c r="M966" s="4"/>
    </row>
    <row r="967" spans="1:13" ht="12.75" x14ac:dyDescent="0.2">
      <c r="A967" s="23"/>
      <c r="M967" s="4"/>
    </row>
    <row r="968" spans="1:13" ht="12.75" x14ac:dyDescent="0.2">
      <c r="A968" s="23"/>
      <c r="M968" s="4"/>
    </row>
    <row r="969" spans="1:13" ht="12.75" x14ac:dyDescent="0.2">
      <c r="A969" s="23"/>
      <c r="M969" s="4"/>
    </row>
    <row r="970" spans="1:13" ht="12.75" x14ac:dyDescent="0.2">
      <c r="A970" s="23"/>
      <c r="M970" s="4"/>
    </row>
    <row r="971" spans="1:13" ht="12.75" x14ac:dyDescent="0.2">
      <c r="A971" s="23"/>
      <c r="M971" s="4"/>
    </row>
    <row r="972" spans="1:13" ht="12.75" x14ac:dyDescent="0.2">
      <c r="A972" s="23"/>
      <c r="M972" s="4"/>
    </row>
    <row r="973" spans="1:13" ht="12.75" x14ac:dyDescent="0.2">
      <c r="A973" s="23"/>
      <c r="M973" s="4"/>
    </row>
    <row r="974" spans="1:13" ht="12.75" x14ac:dyDescent="0.2">
      <c r="A974" s="23"/>
      <c r="M974" s="4"/>
    </row>
    <row r="975" spans="1:13" ht="12.75" x14ac:dyDescent="0.2">
      <c r="A975" s="23"/>
      <c r="M975" s="4"/>
    </row>
    <row r="976" spans="1:13" ht="12.75" x14ac:dyDescent="0.2">
      <c r="A976" s="23"/>
      <c r="M976" s="4"/>
    </row>
    <row r="977" spans="1:13" ht="12.75" x14ac:dyDescent="0.2">
      <c r="A977" s="23"/>
      <c r="M977" s="4"/>
    </row>
    <row r="978" spans="1:13" ht="12.75" x14ac:dyDescent="0.2">
      <c r="A978" s="23"/>
      <c r="M978" s="4"/>
    </row>
    <row r="979" spans="1:13" ht="12.75" x14ac:dyDescent="0.2">
      <c r="A979" s="23"/>
      <c r="M979" s="4"/>
    </row>
    <row r="980" spans="1:13" ht="12.75" x14ac:dyDescent="0.2">
      <c r="A980" s="23"/>
      <c r="M980" s="4"/>
    </row>
    <row r="981" spans="1:13" ht="12.75" x14ac:dyDescent="0.2">
      <c r="A981" s="23"/>
      <c r="M981" s="4"/>
    </row>
    <row r="982" spans="1:13" ht="12.75" x14ac:dyDescent="0.2">
      <c r="A982" s="23"/>
      <c r="M982" s="4"/>
    </row>
    <row r="983" spans="1:13" ht="12.75" x14ac:dyDescent="0.2">
      <c r="A983" s="23"/>
      <c r="M983" s="4"/>
    </row>
    <row r="984" spans="1:13" ht="12.75" x14ac:dyDescent="0.2">
      <c r="A984" s="23"/>
      <c r="M984" s="4"/>
    </row>
    <row r="985" spans="1:13" ht="12.75" x14ac:dyDescent="0.2">
      <c r="A985" s="23"/>
      <c r="M985" s="4"/>
    </row>
    <row r="986" spans="1:13" ht="12.75" x14ac:dyDescent="0.2">
      <c r="A986" s="23"/>
      <c r="M986" s="4"/>
    </row>
    <row r="987" spans="1:13" ht="12.75" x14ac:dyDescent="0.2">
      <c r="A987" s="23"/>
      <c r="M987" s="4"/>
    </row>
    <row r="988" spans="1:13" ht="12.75" x14ac:dyDescent="0.2">
      <c r="A988" s="23"/>
      <c r="M988" s="4"/>
    </row>
    <row r="989" spans="1:13" ht="12.75" x14ac:dyDescent="0.2">
      <c r="A989" s="23"/>
      <c r="M989" s="4"/>
    </row>
    <row r="990" spans="1:13" ht="12.75" x14ac:dyDescent="0.2">
      <c r="A990" s="23"/>
      <c r="M990" s="4"/>
    </row>
    <row r="991" spans="1:13" ht="12.75" x14ac:dyDescent="0.2">
      <c r="A991" s="23"/>
      <c r="M991" s="4"/>
    </row>
    <row r="992" spans="1:13" ht="12.75" x14ac:dyDescent="0.2">
      <c r="A992" s="23"/>
      <c r="M992" s="4"/>
    </row>
    <row r="993" spans="1:13" ht="12.75" x14ac:dyDescent="0.2">
      <c r="A993" s="23"/>
      <c r="M993" s="4"/>
    </row>
    <row r="994" spans="1:13" ht="12.75" x14ac:dyDescent="0.2">
      <c r="A994" s="23"/>
      <c r="M994" s="4"/>
    </row>
    <row r="995" spans="1:13" ht="12.75" x14ac:dyDescent="0.2">
      <c r="A995" s="23"/>
      <c r="M995" s="4"/>
    </row>
    <row r="996" spans="1:13" ht="12.75" x14ac:dyDescent="0.2">
      <c r="A996" s="23"/>
      <c r="M996" s="4"/>
    </row>
    <row r="997" spans="1:13" ht="12.75" x14ac:dyDescent="0.2">
      <c r="A997" s="23"/>
      <c r="M997" s="4"/>
    </row>
  </sheetData>
  <mergeCells count="22">
    <mergeCell ref="G37:M37"/>
    <mergeCell ref="G38:M38"/>
    <mergeCell ref="G39:M39"/>
    <mergeCell ref="G40:M40"/>
    <mergeCell ref="G41:M41"/>
    <mergeCell ref="G25:M25"/>
    <mergeCell ref="G26:M26"/>
    <mergeCell ref="G34:M34"/>
    <mergeCell ref="G35:M35"/>
    <mergeCell ref="G36:M36"/>
    <mergeCell ref="G27:M27"/>
    <mergeCell ref="G28:M28"/>
    <mergeCell ref="G29:M29"/>
    <mergeCell ref="G30:M30"/>
    <mergeCell ref="G31:M31"/>
    <mergeCell ref="G32:M32"/>
    <mergeCell ref="G33:M33"/>
    <mergeCell ref="H18:L18"/>
    <mergeCell ref="H19:L19"/>
    <mergeCell ref="G22:M22"/>
    <mergeCell ref="G23:M23"/>
    <mergeCell ref="G24:M2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INERIS 1st option</vt:lpstr>
      <vt:lpstr>INERIS 2nd option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CHEBAICHEB Hasna</dc:creator>
  <cp:lastModifiedBy>PLA Nathalie</cp:lastModifiedBy>
  <dcterms:created xsi:type="dcterms:W3CDTF">2024-11-26T12:20:12Z</dcterms:created>
  <dcterms:modified xsi:type="dcterms:W3CDTF">2026-01-27T13:55:20Z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0x0101009CF889285B484A4ABDA221726543FE93</vt:lpwstr>
  </property>
  <property fmtid="{D5CDD505-2E9C-101B-9397-08002B2CF9AE}" pid="3" name="MediaServiceImageTags">
    <vt:lpwstr/>
  </property>
</Properties>
</file>